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28515" windowHeight="12405" tabRatio="772"/>
  </bookViews>
  <sheets>
    <sheet name="Plantilla" sheetId="12" r:id="rId1"/>
  </sheets>
  <calcPr calcId="145621"/>
</workbook>
</file>

<file path=xl/calcChain.xml><?xml version="1.0" encoding="utf-8"?>
<calcChain xmlns="http://schemas.openxmlformats.org/spreadsheetml/2006/main">
  <c r="F138" i="12" l="1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E120" i="12" l="1"/>
  <c r="E119" i="12"/>
  <c r="E118" i="12"/>
  <c r="E117" i="12"/>
  <c r="E116" i="12"/>
  <c r="D184" i="12" l="1"/>
  <c r="F131" i="12"/>
  <c r="F132" i="12"/>
  <c r="F133" i="12"/>
  <c r="F134" i="12"/>
  <c r="F135" i="12"/>
  <c r="F136" i="12"/>
  <c r="F137" i="12"/>
  <c r="F169" i="12"/>
  <c r="F170" i="12"/>
  <c r="F171" i="12"/>
  <c r="F172" i="12"/>
  <c r="F173" i="12"/>
  <c r="F174" i="12"/>
  <c r="F130" i="12"/>
  <c r="F176" i="12" l="1"/>
  <c r="F101" i="12"/>
  <c r="F100" i="12"/>
  <c r="F99" i="12"/>
  <c r="H75" i="12"/>
  <c r="H53" i="12"/>
  <c r="I53" i="12" s="1"/>
  <c r="K53" i="12" s="1"/>
  <c r="H54" i="12"/>
  <c r="I54" i="12" s="1"/>
  <c r="K54" i="12" s="1"/>
  <c r="H55" i="12"/>
  <c r="I55" i="12" s="1"/>
  <c r="K55" i="12" s="1"/>
  <c r="H56" i="12"/>
  <c r="I56" i="12" s="1"/>
  <c r="K56" i="12" s="1"/>
  <c r="H57" i="12"/>
  <c r="I57" i="12" s="1"/>
  <c r="K57" i="12" s="1"/>
  <c r="H58" i="12"/>
  <c r="I58" i="12" s="1"/>
  <c r="K58" i="12" s="1"/>
  <c r="H59" i="12"/>
  <c r="I59" i="12" s="1"/>
  <c r="K59" i="12" s="1"/>
  <c r="H60" i="12"/>
  <c r="I60" i="12" s="1"/>
  <c r="K60" i="12" s="1"/>
  <c r="H61" i="12"/>
  <c r="I61" i="12" s="1"/>
  <c r="K61" i="12" s="1"/>
  <c r="H62" i="12"/>
  <c r="I62" i="12" s="1"/>
  <c r="K62" i="12" s="1"/>
  <c r="H63" i="12"/>
  <c r="I63" i="12" s="1"/>
  <c r="K63" i="12" s="1"/>
  <c r="H64" i="12"/>
  <c r="I64" i="12" s="1"/>
  <c r="K64" i="12" s="1"/>
  <c r="H65" i="12"/>
  <c r="I65" i="12" s="1"/>
  <c r="K65" i="12" s="1"/>
  <c r="H66" i="12"/>
  <c r="I66" i="12" s="1"/>
  <c r="K66" i="12" s="1"/>
  <c r="H52" i="12"/>
  <c r="F102" i="12" l="1"/>
  <c r="F103" i="12"/>
  <c r="D16" i="12" s="1"/>
  <c r="I75" i="12"/>
  <c r="K75" i="12" s="1"/>
  <c r="I52" i="12"/>
  <c r="K52" i="12" s="1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K67" i="12" l="1"/>
  <c r="J75" i="12"/>
  <c r="J52" i="12"/>
  <c r="G30" i="12" l="1"/>
  <c r="H30" i="12" s="1"/>
  <c r="J30" i="12" s="1"/>
  <c r="G31" i="12"/>
  <c r="H31" i="12" s="1"/>
  <c r="J31" i="12" s="1"/>
  <c r="G32" i="12"/>
  <c r="H32" i="12" s="1"/>
  <c r="J32" i="12" s="1"/>
  <c r="G33" i="12"/>
  <c r="H33" i="12" s="1"/>
  <c r="J33" i="12" s="1"/>
  <c r="G34" i="12"/>
  <c r="H34" i="12" s="1"/>
  <c r="J34" i="12" s="1"/>
  <c r="G35" i="12"/>
  <c r="H35" i="12" s="1"/>
  <c r="J35" i="12" s="1"/>
  <c r="G36" i="12"/>
  <c r="H36" i="12" s="1"/>
  <c r="J36" i="12" s="1"/>
  <c r="G37" i="12"/>
  <c r="H37" i="12" s="1"/>
  <c r="J37" i="12" s="1"/>
  <c r="G38" i="12"/>
  <c r="H38" i="12" s="1"/>
  <c r="J38" i="12" s="1"/>
  <c r="G39" i="12"/>
  <c r="H39" i="12" s="1"/>
  <c r="J39" i="12" s="1"/>
  <c r="G40" i="12"/>
  <c r="H40" i="12" s="1"/>
  <c r="J40" i="12" s="1"/>
  <c r="G41" i="12"/>
  <c r="H41" i="12" s="1"/>
  <c r="J41" i="12" s="1"/>
  <c r="G42" i="12"/>
  <c r="H42" i="12" s="1"/>
  <c r="J42" i="12" s="1"/>
  <c r="G43" i="12"/>
  <c r="H43" i="12" s="1"/>
  <c r="J43" i="12" s="1"/>
  <c r="I41" i="12" l="1"/>
  <c r="I38" i="12"/>
  <c r="I34" i="12"/>
  <c r="I30" i="12"/>
  <c r="I43" i="12"/>
  <c r="I42" i="12"/>
  <c r="I40" i="12"/>
  <c r="I39" i="12"/>
  <c r="I37" i="12"/>
  <c r="I36" i="12"/>
  <c r="I35" i="12"/>
  <c r="I33" i="12"/>
  <c r="I32" i="12"/>
  <c r="I31" i="12"/>
  <c r="E121" i="12" l="1"/>
  <c r="F175" i="12" l="1"/>
  <c r="E122" i="12"/>
  <c r="E193" i="12" s="1"/>
  <c r="H85" i="12"/>
  <c r="H84" i="12"/>
  <c r="H83" i="12"/>
  <c r="I89" i="12"/>
  <c r="K89" i="12" s="1"/>
  <c r="I88" i="12"/>
  <c r="K88" i="12" s="1"/>
  <c r="I87" i="12"/>
  <c r="K87" i="12" s="1"/>
  <c r="I86" i="12"/>
  <c r="K86" i="12" s="1"/>
  <c r="I85" i="12"/>
  <c r="K85" i="12" s="1"/>
  <c r="I84" i="12"/>
  <c r="K84" i="12" s="1"/>
  <c r="I83" i="12"/>
  <c r="K83" i="12" s="1"/>
  <c r="I82" i="12"/>
  <c r="K82" i="12" s="1"/>
  <c r="I81" i="12"/>
  <c r="K81" i="12" s="1"/>
  <c r="I80" i="12"/>
  <c r="K80" i="12" s="1"/>
  <c r="I79" i="12"/>
  <c r="K79" i="12" s="1"/>
  <c r="I78" i="12"/>
  <c r="K78" i="12" s="1"/>
  <c r="I77" i="12"/>
  <c r="K77" i="12" s="1"/>
  <c r="I76" i="12"/>
  <c r="K76" i="12" s="1"/>
  <c r="J83" i="12" l="1"/>
  <c r="J84" i="12"/>
  <c r="J85" i="12"/>
  <c r="H82" i="12" l="1"/>
  <c r="J82" i="12" s="1"/>
  <c r="H86" i="12"/>
  <c r="J86" i="12" s="1"/>
  <c r="H87" i="12"/>
  <c r="J87" i="12" s="1"/>
  <c r="H88" i="12"/>
  <c r="H89" i="12"/>
  <c r="J88" i="12" l="1"/>
  <c r="J89" i="12" l="1"/>
  <c r="H81" i="12" l="1"/>
  <c r="H80" i="12"/>
  <c r="H79" i="12"/>
  <c r="H78" i="12"/>
  <c r="H77" i="12"/>
  <c r="H76" i="12"/>
  <c r="G29" i="12"/>
  <c r="H29" i="12" s="1"/>
  <c r="I29" i="12" s="1"/>
  <c r="J29" i="12" l="1"/>
  <c r="J44" i="12" s="1"/>
  <c r="G44" i="12"/>
  <c r="J80" i="12"/>
  <c r="J77" i="12"/>
  <c r="J81" i="12"/>
  <c r="J78" i="12"/>
  <c r="J76" i="12"/>
  <c r="I90" i="12"/>
  <c r="J79" i="12"/>
  <c r="H67" i="12"/>
  <c r="H90" i="12"/>
  <c r="D18" i="12" l="1"/>
  <c r="I67" i="12"/>
  <c r="J90" i="12"/>
  <c r="K90" i="12"/>
  <c r="H44" i="12"/>
  <c r="E92" i="12" l="1"/>
  <c r="E93" i="12"/>
  <c r="D15" i="12" s="1"/>
  <c r="F15" i="12" s="1"/>
  <c r="J67" i="12"/>
  <c r="I44" i="12"/>
</calcChain>
</file>

<file path=xl/sharedStrings.xml><?xml version="1.0" encoding="utf-8"?>
<sst xmlns="http://schemas.openxmlformats.org/spreadsheetml/2006/main" count="130" uniqueCount="86">
  <si>
    <t>PROCÉS DE SELECCIÓ</t>
  </si>
  <si>
    <t>NOM I COGNOMS ASPIRANT</t>
  </si>
  <si>
    <t>#</t>
  </si>
  <si>
    <t>Nom Social de l'Empresa</t>
  </si>
  <si>
    <t>Categoria</t>
  </si>
  <si>
    <t>Inici</t>
  </si>
  <si>
    <t>Fi</t>
  </si>
  <si>
    <t>% Jornada</t>
  </si>
  <si>
    <t>Mesos</t>
  </si>
  <si>
    <t>Dies</t>
  </si>
  <si>
    <t>Total dies</t>
  </si>
  <si>
    <t>Total treballat</t>
  </si>
  <si>
    <t>Puntuació</t>
  </si>
  <si>
    <t>TOTALS</t>
  </si>
  <si>
    <t>CRITERIS DE PUNTUACIÓ</t>
  </si>
  <si>
    <t>Màxim 2 punts</t>
  </si>
  <si>
    <t>Curs</t>
  </si>
  <si>
    <t>Núm. hores</t>
  </si>
  <si>
    <t>ANY</t>
  </si>
  <si>
    <t>TOTAL</t>
  </si>
  <si>
    <t>PUNTUACIONS</t>
  </si>
  <si>
    <t>EXPERIÈNCIA PROFESSIONAL</t>
  </si>
  <si>
    <t>TOTAL EXPERIÈNCIA PROFESSIONAL</t>
  </si>
  <si>
    <t>TOTAL FORMACIÓ</t>
  </si>
  <si>
    <t>Titulació</t>
  </si>
  <si>
    <t>Nivell ACTIC</t>
  </si>
  <si>
    <t>Bàsic</t>
  </si>
  <si>
    <t>Acreditacions ACTIC</t>
  </si>
  <si>
    <t>Total</t>
  </si>
  <si>
    <t>DNI ASPIRANT</t>
  </si>
  <si>
    <t>CONCURS (MÀXIM 50 PUNTS)</t>
  </si>
  <si>
    <t>Fins al 80%, màxim: 40 punts</t>
  </si>
  <si>
    <t>A.</t>
  </si>
  <si>
    <t>Serveis prestats a l'Ajuntament d'Argentona mateix grup i categoria</t>
  </si>
  <si>
    <r>
      <rPr>
        <b/>
        <sz val="11"/>
        <color theme="1"/>
        <rFont val="Open Sans"/>
        <family val="2"/>
      </rPr>
      <t xml:space="preserve">A. </t>
    </r>
    <r>
      <rPr>
        <sz val="11"/>
        <color theme="1"/>
        <rFont val="Open Sans"/>
        <family val="2"/>
      </rPr>
      <t xml:space="preserve">PUNTUACIÓ MÀXIMA EXPERIÈNCIA PROFESSIONAL: </t>
    </r>
    <r>
      <rPr>
        <b/>
        <sz val="11"/>
        <color theme="1"/>
        <rFont val="Open Sans"/>
        <family val="2"/>
      </rPr>
      <t xml:space="preserve">Fins al 
    80%, màxim 40 punts
   A.1. </t>
    </r>
    <r>
      <rPr>
        <sz val="11"/>
        <color theme="1"/>
        <rFont val="Open Sans"/>
        <family val="2"/>
      </rPr>
      <t xml:space="preserve">Serveis prestats a l'Ajuntament d'Argentona en el 
            mateix grup/sots grup de titulació i mateix cos, escala i 
            categoria, equivalent o bé diferent però de la mateixa àrea 
            o servei 
                          </t>
    </r>
    <r>
      <rPr>
        <b/>
        <sz val="11"/>
        <color theme="1"/>
        <rFont val="Open Sans"/>
        <family val="2"/>
      </rPr>
      <t>0,5 punts per mes treballat</t>
    </r>
    <r>
      <rPr>
        <sz val="11"/>
        <color theme="1"/>
        <rFont val="Open Sans"/>
        <family val="2"/>
      </rPr>
      <t xml:space="preserve">
        </t>
    </r>
  </si>
  <si>
    <t>A.1.</t>
  </si>
  <si>
    <t>Data inici</t>
  </si>
  <si>
    <t>Data fi</t>
  </si>
  <si>
    <t>A.2</t>
  </si>
  <si>
    <t>Experiència en altres d'AAPP mateix grup i categoria</t>
  </si>
  <si>
    <t>Administració Pública</t>
  </si>
  <si>
    <t>A.3.</t>
  </si>
  <si>
    <t>Experiència sector privat en funcions anàlogues o equivalents</t>
  </si>
  <si>
    <r>
      <rPr>
        <b/>
        <sz val="11"/>
        <color theme="1"/>
        <rFont val="Open Sans"/>
        <family val="2"/>
      </rPr>
      <t>A.3.</t>
    </r>
    <r>
      <rPr>
        <sz val="11"/>
        <color theme="1"/>
        <rFont val="Open Sans"/>
        <family val="2"/>
      </rPr>
      <t xml:space="preserve"> Experìencia en el sector privat en funcions 
        anàlogues o equivalents
 </t>
    </r>
    <r>
      <rPr>
        <b/>
        <sz val="11"/>
        <color theme="1"/>
        <rFont val="Open Sans"/>
        <family val="2"/>
      </rPr>
      <t xml:space="preserve">          0,15 punts per mes treballat</t>
    </r>
  </si>
  <si>
    <t>B.</t>
  </si>
  <si>
    <t>SUPERACIÓ PROCESSOS AJUNTAMENT ARGENTONA</t>
  </si>
  <si>
    <t>B. SUPERACIÓ PROCESSOS ARGENTONA</t>
  </si>
  <si>
    <t>A. EXPERIÈNCIA PROFESSIONAL</t>
  </si>
  <si>
    <t>MÀXIM 40 PUNTS</t>
  </si>
  <si>
    <r>
      <rPr>
        <b/>
        <sz val="11"/>
        <color theme="1"/>
        <rFont val="Open Sans"/>
        <family val="2"/>
      </rPr>
      <t xml:space="preserve">B. </t>
    </r>
    <r>
      <rPr>
        <sz val="11"/>
        <color theme="1"/>
        <rFont val="Open Sans"/>
        <family val="2"/>
      </rPr>
      <t xml:space="preserve">Superació, sense haver obtingut plaça (com a personal fix o de carrera) en processos selectius d'accés a l'Ajuntament d'Argentona al mateix cos i escala fucionarial (en cas de funcionari) o mateix grup professional (en cas laboral)
                 </t>
    </r>
    <r>
      <rPr>
        <b/>
        <sz val="11"/>
        <color theme="1"/>
        <rFont val="Open Sans"/>
        <family val="2"/>
      </rPr>
      <t xml:space="preserve">          Màxim 2 punts</t>
    </r>
  </si>
  <si>
    <t>Procés de selecció</t>
  </si>
  <si>
    <t>Any procés</t>
  </si>
  <si>
    <t>MÀXIM 2 PUNTS</t>
  </si>
  <si>
    <t>C</t>
  </si>
  <si>
    <t>FORMACIÓ ACADÈMICA</t>
  </si>
  <si>
    <t>Màxim: 8 punts</t>
  </si>
  <si>
    <t>C.1.1. Formació reglada</t>
  </si>
  <si>
    <t>C.1. FORMACIÓ</t>
  </si>
  <si>
    <r>
      <rPr>
        <sz val="10"/>
        <color theme="1"/>
        <rFont val="Wingdings"/>
        <charset val="2"/>
      </rPr>
      <t xml:space="preserve">
l</t>
    </r>
    <r>
      <rPr>
        <sz val="10"/>
        <color theme="1"/>
        <rFont val="Open Sans"/>
        <family val="2"/>
      </rPr>
      <t xml:space="preserve"> Altre grau o diplomatura: 1 punt
</t>
    </r>
    <r>
      <rPr>
        <sz val="10"/>
        <color theme="1"/>
        <rFont val="Wingdings"/>
        <charset val="2"/>
      </rPr>
      <t>l</t>
    </r>
    <r>
      <rPr>
        <sz val="10"/>
        <color theme="1"/>
        <rFont val="Open Sans"/>
        <family val="2"/>
      </rPr>
      <t xml:space="preserve"> Postgrau: 1,5 punts
</t>
    </r>
    <r>
      <rPr>
        <sz val="10"/>
        <color theme="1"/>
        <rFont val="Wingdings"/>
        <charset val="2"/>
      </rPr>
      <t>l</t>
    </r>
    <r>
      <rPr>
        <sz val="10"/>
        <color theme="1"/>
        <rFont val="Open Sans"/>
        <family val="2"/>
      </rPr>
      <t xml:space="preserve"> Màster: 2 punts</t>
    </r>
  </si>
  <si>
    <t>GRUP</t>
  </si>
  <si>
    <t>A1</t>
  </si>
  <si>
    <t>A2</t>
  </si>
  <si>
    <t>C1</t>
  </si>
  <si>
    <t>C2</t>
  </si>
  <si>
    <t>AP</t>
  </si>
  <si>
    <t>Tipus formació</t>
  </si>
  <si>
    <t>Grau o diplomatura</t>
  </si>
  <si>
    <t>Postgrau</t>
  </si>
  <si>
    <t>Màster</t>
  </si>
  <si>
    <t>Batxillerat</t>
  </si>
  <si>
    <t>CFGS</t>
  </si>
  <si>
    <t>CFGM</t>
  </si>
  <si>
    <t>C.1.2. Formació contínua</t>
  </si>
  <si>
    <t>Màxim 6,5 punts</t>
  </si>
  <si>
    <t>Màxim 1,5 punts</t>
  </si>
  <si>
    <r>
      <rPr>
        <b/>
        <sz val="11"/>
        <color theme="1"/>
        <rFont val="Open Sans"/>
        <family val="2"/>
      </rPr>
      <t>C.1.2.</t>
    </r>
    <r>
      <rPr>
        <sz val="11"/>
        <color theme="1"/>
        <rFont val="Open Sans"/>
        <family val="2"/>
      </rPr>
      <t xml:space="preserve"> </t>
    </r>
    <r>
      <rPr>
        <b/>
        <sz val="11"/>
        <color theme="1"/>
        <rFont val="Open Sans"/>
        <family val="2"/>
      </rPr>
      <t xml:space="preserve">Puntuació màxima: 6,5 punts
</t>
    </r>
    <r>
      <rPr>
        <u/>
        <sz val="10"/>
        <color theme="1"/>
        <rFont val="Open Sans"/>
        <family val="2"/>
      </rPr>
      <t>De 0 a 75 hores:</t>
    </r>
    <r>
      <rPr>
        <sz val="10"/>
        <color theme="1"/>
        <rFont val="Open Sans"/>
        <family val="2"/>
      </rPr>
      <t xml:space="preserve">       1,5 punts
</t>
    </r>
    <r>
      <rPr>
        <u/>
        <sz val="10"/>
        <color theme="1"/>
        <rFont val="Open Sans"/>
        <family val="2"/>
      </rPr>
      <t>De 76 a 150 hores:</t>
    </r>
    <r>
      <rPr>
        <sz val="10"/>
        <color theme="1"/>
        <rFont val="Open Sans"/>
        <family val="2"/>
      </rPr>
      <t xml:space="preserve">       2,5 punts
</t>
    </r>
    <r>
      <rPr>
        <u/>
        <sz val="10"/>
        <color theme="1"/>
        <rFont val="Open Sans"/>
        <family val="2"/>
      </rPr>
      <t>De 151 a 225 hores:</t>
    </r>
    <r>
      <rPr>
        <sz val="10"/>
        <color theme="1"/>
        <rFont val="Open Sans"/>
        <family val="2"/>
      </rPr>
      <t xml:space="preserve">     3,75 punts
</t>
    </r>
    <r>
      <rPr>
        <u/>
        <sz val="10"/>
        <color theme="1"/>
        <rFont val="Open Sans"/>
        <family val="2"/>
      </rPr>
      <t>De 226 a 300 hores:</t>
    </r>
    <r>
      <rPr>
        <sz val="10"/>
        <color theme="1"/>
        <rFont val="Open Sans"/>
        <family val="2"/>
      </rPr>
      <t xml:space="preserve">  5,25 punts
</t>
    </r>
    <r>
      <rPr>
        <u/>
        <sz val="10"/>
        <color theme="1"/>
        <rFont val="Open Sans"/>
        <family val="2"/>
      </rPr>
      <t>Més de 300 hores:</t>
    </r>
    <r>
      <rPr>
        <sz val="10"/>
        <color theme="1"/>
        <rFont val="Open Sans"/>
        <family val="2"/>
      </rPr>
      <t xml:space="preserve">     6,5 punts
</t>
    </r>
  </si>
  <si>
    <t>C.1.3.</t>
  </si>
  <si>
    <t>Mig</t>
  </si>
  <si>
    <t>Avançat</t>
  </si>
  <si>
    <t>Màxim 1,5 punt</t>
  </si>
  <si>
    <t>Màxim 8 punts</t>
  </si>
  <si>
    <t>PUNTUACIÓ TOTAL
(Màxim 50 punts)</t>
  </si>
  <si>
    <t>C. FORMACIÓ</t>
  </si>
  <si>
    <t>Relació de documents acreditatius dels mèrits al·legats grups A1 i A2</t>
  </si>
  <si>
    <r>
      <rPr>
        <b/>
        <sz val="10"/>
        <color theme="1"/>
        <rFont val="Open Sans"/>
        <family val="2"/>
      </rPr>
      <t>3.</t>
    </r>
    <r>
      <rPr>
        <sz val="10"/>
        <color theme="1"/>
        <rFont val="Open Sans"/>
        <family val="2"/>
      </rPr>
      <t xml:space="preserve"> Acreditacions ACTIC: </t>
    </r>
    <r>
      <rPr>
        <b/>
        <sz val="10"/>
        <color theme="1"/>
        <rFont val="Open Sans"/>
        <family val="2"/>
      </rPr>
      <t xml:space="preserve">màxim 1,5 punts
</t>
    </r>
    <r>
      <rPr>
        <sz val="10"/>
        <color theme="1"/>
        <rFont val="Open Sans"/>
        <family val="2"/>
      </rPr>
      <t>Nivell bàsic: 0,5 punts
Nivell mig: 1 punt
Nivell avançat: 1,5 punts</t>
    </r>
  </si>
  <si>
    <r>
      <rPr>
        <b/>
        <sz val="11"/>
        <color theme="1"/>
        <rFont val="Open Sans"/>
        <family val="2"/>
      </rPr>
      <t>A.2.</t>
    </r>
    <r>
      <rPr>
        <sz val="11"/>
        <color theme="1"/>
        <rFont val="Open Sans"/>
        <family val="2"/>
      </rPr>
      <t xml:space="preserve"> Experìencia en places d'altres d'Administracions Públiques en llocs del mateix grup/sots grup de titulació i funcions del cos, escala, categoria o equivalent.
                 </t>
    </r>
    <r>
      <rPr>
        <b/>
        <sz val="11"/>
        <color theme="1"/>
        <rFont val="Open Sans"/>
        <family val="2"/>
      </rPr>
      <t>0,20 punts per mes treballat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</si>
</sst>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4"/>
      <color theme="1"/>
      <name val="Open Sans"/>
      <family val="2"/>
    </font>
    <font>
      <b/>
      <sz val="12"/>
      <color theme="1"/>
      <name val="Open Sans"/>
      <family val="2"/>
    </font>
    <font>
      <b/>
      <sz val="11"/>
      <color theme="1"/>
      <name val="Open Sans"/>
      <family val="2"/>
    </font>
    <font>
      <b/>
      <sz val="11"/>
      <color theme="4" tint="-0.249977111117893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u/>
      <sz val="10"/>
      <color theme="1"/>
      <name val="Open Sans"/>
      <family val="2"/>
    </font>
    <font>
      <b/>
      <sz val="12"/>
      <color theme="4" tint="-0.249977111117893"/>
      <name val="Open Sans"/>
      <family val="2"/>
    </font>
    <font>
      <b/>
      <sz val="16"/>
      <color theme="3"/>
      <name val="Open Sans"/>
      <family val="2"/>
    </font>
    <font>
      <sz val="12"/>
      <color theme="1"/>
      <name val="Open Sans"/>
      <family val="2"/>
    </font>
    <font>
      <sz val="11"/>
      <name val="Open Sans"/>
      <family val="2"/>
    </font>
    <font>
      <b/>
      <sz val="11"/>
      <name val="Open Sans"/>
      <family val="2"/>
    </font>
    <font>
      <b/>
      <u/>
      <sz val="18"/>
      <color theme="1"/>
      <name val="Open Sans"/>
      <family val="2"/>
    </font>
    <font>
      <b/>
      <u/>
      <sz val="20"/>
      <color theme="1"/>
      <name val="Open Sans"/>
      <family val="2"/>
    </font>
    <font>
      <sz val="10"/>
      <color theme="1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5ABFF"/>
        <bgColor indexed="64"/>
      </patternFill>
    </fill>
    <fill>
      <patternFill patternType="solid">
        <fgColor rgb="FFD5D5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locked="0" hidden="1"/>
    </xf>
    <xf numFmtId="0" fontId="15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2" fontId="3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left" vertical="center"/>
      <protection hidden="1"/>
    </xf>
    <xf numFmtId="2" fontId="1" fillId="6" borderId="19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1" fillId="0" borderId="28" xfId="0" applyFont="1" applyBorder="1" applyAlignment="1" applyProtection="1">
      <alignment horizontal="left" vertical="center"/>
      <protection hidden="1"/>
    </xf>
    <xf numFmtId="2" fontId="1" fillId="8" borderId="17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vertical="top" wrapText="1"/>
      <protection hidden="1"/>
    </xf>
    <xf numFmtId="0" fontId="4" fillId="6" borderId="0" xfId="0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4" fillId="7" borderId="0" xfId="0" applyFont="1" applyFill="1" applyAlignment="1" applyProtection="1">
      <alignment horizontal="left" vertical="center"/>
      <protection hidden="1"/>
    </xf>
    <xf numFmtId="0" fontId="1" fillId="7" borderId="0" xfId="0" applyFont="1" applyFill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14" fontId="1" fillId="0" borderId="1" xfId="0" applyNumberFormat="1" applyFont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2" fontId="1" fillId="3" borderId="1" xfId="0" applyNumberFormat="1" applyFont="1" applyFill="1" applyBorder="1" applyAlignment="1" applyProtection="1">
      <alignment horizontal="center" vertical="center"/>
      <protection hidden="1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2" fontId="4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locked="0"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2" fontId="4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vertical="center"/>
      <protection hidden="1"/>
    </xf>
    <xf numFmtId="2" fontId="4" fillId="6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4" fillId="5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13" fillId="8" borderId="0" xfId="0" applyFont="1" applyFill="1" applyAlignment="1" applyProtection="1">
      <alignment horizontal="left" vertical="center"/>
      <protection hidden="1"/>
    </xf>
    <xf numFmtId="0" fontId="12" fillId="8" borderId="0" xfId="0" applyFont="1" applyFill="1" applyAlignment="1" applyProtection="1">
      <alignment horizontal="center" vertical="center"/>
      <protection hidden="1"/>
    </xf>
    <xf numFmtId="0" fontId="13" fillId="8" borderId="0" xfId="0" applyFont="1" applyFill="1" applyAlignment="1" applyProtection="1">
      <alignment horizontal="center" vertical="center"/>
      <protection hidden="1"/>
    </xf>
    <xf numFmtId="0" fontId="12" fillId="8" borderId="0" xfId="0" applyFont="1" applyFill="1" applyAlignment="1" applyProtection="1">
      <alignment horizontal="left" vertical="center"/>
      <protection hidden="1"/>
    </xf>
    <xf numFmtId="0" fontId="4" fillId="9" borderId="0" xfId="0" applyFont="1" applyFill="1" applyAlignment="1" applyProtection="1">
      <alignment horizontal="left" vertical="center"/>
      <protection hidden="1"/>
    </xf>
    <xf numFmtId="0" fontId="1" fillId="9" borderId="0" xfId="0" applyFont="1" applyFill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left" vertical="center"/>
      <protection hidden="1"/>
    </xf>
    <xf numFmtId="0" fontId="4" fillId="9" borderId="0" xfId="0" applyFont="1" applyFill="1" applyAlignment="1" applyProtection="1">
      <alignment horizontal="center" vertical="center"/>
      <protection hidden="1"/>
    </xf>
    <xf numFmtId="2" fontId="6" fillId="0" borderId="0" xfId="0" applyNumberFormat="1" applyFont="1" applyFill="1" applyBorder="1" applyAlignment="1" applyProtection="1">
      <alignment vertical="top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9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locked="0"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vertical="center"/>
      <protection locked="0" hidden="1"/>
    </xf>
    <xf numFmtId="0" fontId="4" fillId="9" borderId="11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left" vertical="top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4" fillId="8" borderId="0" xfId="0" applyFont="1" applyFill="1" applyBorder="1" applyAlignment="1" applyProtection="1">
      <alignment vertical="center"/>
      <protection hidden="1"/>
    </xf>
    <xf numFmtId="2" fontId="4" fillId="8" borderId="0" xfId="0" applyNumberFormat="1" applyFont="1" applyFill="1" applyBorder="1" applyAlignment="1" applyProtection="1">
      <alignment horizontal="center" vertical="center"/>
      <protection hidden="1"/>
    </xf>
    <xf numFmtId="0" fontId="4" fillId="8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Fill="1" applyAlignment="1" applyProtection="1">
      <alignment horizontal="center" vertical="center"/>
      <protection locked="0"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13" xfId="0" applyFont="1" applyFill="1" applyBorder="1" applyAlignment="1" applyProtection="1">
      <alignment horizontal="left" vertical="center"/>
      <protection hidden="1"/>
    </xf>
    <xf numFmtId="0" fontId="4" fillId="3" borderId="14" xfId="0" applyFont="1" applyFill="1" applyBorder="1" applyAlignment="1" applyProtection="1">
      <alignment horizontal="left" vertical="center"/>
      <protection hidden="1"/>
    </xf>
    <xf numFmtId="2" fontId="1" fillId="3" borderId="10" xfId="0" applyNumberFormat="1" applyFont="1" applyFill="1" applyBorder="1" applyAlignment="1" applyProtection="1">
      <alignment horizontal="left" vertical="top" wrapText="1"/>
      <protection hidden="1"/>
    </xf>
    <xf numFmtId="2" fontId="1" fillId="3" borderId="3" xfId="0" applyNumberFormat="1" applyFont="1" applyFill="1" applyBorder="1" applyAlignment="1" applyProtection="1">
      <alignment horizontal="left" vertical="top" wrapText="1"/>
      <protection hidden="1"/>
    </xf>
    <xf numFmtId="2" fontId="1" fillId="3" borderId="4" xfId="0" applyNumberFormat="1" applyFont="1" applyFill="1" applyBorder="1" applyAlignment="1" applyProtection="1">
      <alignment horizontal="left" vertical="top" wrapText="1"/>
      <protection hidden="1"/>
    </xf>
    <xf numFmtId="2" fontId="1" fillId="3" borderId="5" xfId="0" applyNumberFormat="1" applyFont="1" applyFill="1" applyBorder="1" applyAlignment="1" applyProtection="1">
      <alignment horizontal="left" vertical="top" wrapText="1"/>
      <protection hidden="1"/>
    </xf>
    <xf numFmtId="2" fontId="1" fillId="3" borderId="0" xfId="0" applyNumberFormat="1" applyFont="1" applyFill="1" applyBorder="1" applyAlignment="1" applyProtection="1">
      <alignment horizontal="left" vertical="top" wrapText="1"/>
      <protection hidden="1"/>
    </xf>
    <xf numFmtId="2" fontId="1" fillId="3" borderId="6" xfId="0" applyNumberFormat="1" applyFont="1" applyFill="1" applyBorder="1" applyAlignment="1" applyProtection="1">
      <alignment horizontal="left" vertical="top" wrapText="1"/>
      <protection hidden="1"/>
    </xf>
    <xf numFmtId="2" fontId="1" fillId="3" borderId="7" xfId="0" applyNumberFormat="1" applyFont="1" applyFill="1" applyBorder="1" applyAlignment="1" applyProtection="1">
      <alignment horizontal="left" vertical="top" wrapText="1"/>
      <protection hidden="1"/>
    </xf>
    <xf numFmtId="2" fontId="1" fillId="3" borderId="8" xfId="0" applyNumberFormat="1" applyFont="1" applyFill="1" applyBorder="1" applyAlignment="1" applyProtection="1">
      <alignment horizontal="left" vertical="top" wrapText="1"/>
      <protection hidden="1"/>
    </xf>
    <xf numFmtId="2" fontId="1" fillId="3" borderId="9" xfId="0" applyNumberFormat="1" applyFont="1" applyFill="1" applyBorder="1" applyAlignment="1" applyProtection="1">
      <alignment horizontal="left" vertical="top" wrapText="1"/>
      <protection hidden="1"/>
    </xf>
    <xf numFmtId="2" fontId="6" fillId="3" borderId="10" xfId="0" applyNumberFormat="1" applyFont="1" applyFill="1" applyBorder="1" applyAlignment="1" applyProtection="1">
      <alignment horizontal="left" vertical="top" wrapText="1"/>
      <protection hidden="1"/>
    </xf>
    <xf numFmtId="2" fontId="6" fillId="3" borderId="3" xfId="0" applyNumberFormat="1" applyFont="1" applyFill="1" applyBorder="1" applyAlignment="1" applyProtection="1">
      <alignment horizontal="left" vertical="top" wrapText="1"/>
      <protection hidden="1"/>
    </xf>
    <xf numFmtId="2" fontId="6" fillId="3" borderId="4" xfId="0" applyNumberFormat="1" applyFont="1" applyFill="1" applyBorder="1" applyAlignment="1" applyProtection="1">
      <alignment horizontal="left" vertical="top" wrapText="1"/>
      <protection hidden="1"/>
    </xf>
    <xf numFmtId="2" fontId="6" fillId="3" borderId="5" xfId="0" applyNumberFormat="1" applyFont="1" applyFill="1" applyBorder="1" applyAlignment="1" applyProtection="1">
      <alignment horizontal="left" vertical="top" wrapText="1"/>
      <protection hidden="1"/>
    </xf>
    <xf numFmtId="2" fontId="6" fillId="3" borderId="0" xfId="0" applyNumberFormat="1" applyFont="1" applyFill="1" applyBorder="1" applyAlignment="1" applyProtection="1">
      <alignment horizontal="left" vertical="top" wrapText="1"/>
      <protection hidden="1"/>
    </xf>
    <xf numFmtId="2" fontId="6" fillId="3" borderId="6" xfId="0" applyNumberFormat="1" applyFont="1" applyFill="1" applyBorder="1" applyAlignment="1" applyProtection="1">
      <alignment horizontal="left" vertical="top" wrapText="1"/>
      <protection hidden="1"/>
    </xf>
    <xf numFmtId="2" fontId="6" fillId="3" borderId="7" xfId="0" applyNumberFormat="1" applyFont="1" applyFill="1" applyBorder="1" applyAlignment="1" applyProtection="1">
      <alignment horizontal="left" vertical="top" wrapText="1"/>
      <protection hidden="1"/>
    </xf>
    <xf numFmtId="2" fontId="6" fillId="3" borderId="8" xfId="0" applyNumberFormat="1" applyFont="1" applyFill="1" applyBorder="1" applyAlignment="1" applyProtection="1">
      <alignment horizontal="left" vertical="top" wrapText="1"/>
      <protection hidden="1"/>
    </xf>
    <xf numFmtId="2" fontId="6" fillId="3" borderId="9" xfId="0" applyNumberFormat="1" applyFont="1" applyFill="1" applyBorder="1" applyAlignment="1" applyProtection="1">
      <alignment horizontal="left" vertical="top" wrapText="1"/>
      <protection hidden="1"/>
    </xf>
    <xf numFmtId="2" fontId="4" fillId="0" borderId="0" xfId="0" applyNumberFormat="1" applyFont="1" applyFill="1" applyBorder="1" applyAlignment="1" applyProtection="1">
      <alignment horizontal="center" vertical="top" wrapText="1"/>
      <protection hidden="1"/>
    </xf>
    <xf numFmtId="2" fontId="6" fillId="0" borderId="0" xfId="0" applyNumberFormat="1" applyFont="1" applyFill="1" applyBorder="1" applyAlignment="1" applyProtection="1">
      <alignment horizontal="left" vertical="top" wrapText="1"/>
      <protection hidden="1"/>
    </xf>
    <xf numFmtId="2" fontId="1" fillId="5" borderId="3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center"/>
      <protection hidden="1"/>
    </xf>
    <xf numFmtId="0" fontId="4" fillId="3" borderId="14" xfId="0" applyFont="1" applyFill="1" applyBorder="1" applyAlignment="1" applyProtection="1">
      <alignment horizontal="center" vertical="center"/>
      <protection hidden="1"/>
    </xf>
    <xf numFmtId="2" fontId="6" fillId="3" borderId="1" xfId="0" applyNumberFormat="1" applyFont="1" applyFill="1" applyBorder="1" applyAlignment="1" applyProtection="1">
      <alignment horizontal="left" vertical="top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10" fillId="0" borderId="20" xfId="0" applyFont="1" applyFill="1" applyBorder="1" applyAlignment="1" applyProtection="1">
      <alignment horizontal="center" vertical="center" wrapText="1"/>
      <protection hidden="1"/>
    </xf>
    <xf numFmtId="0" fontId="10" fillId="0" borderId="21" xfId="0" applyFont="1" applyFill="1" applyBorder="1" applyAlignment="1" applyProtection="1">
      <alignment horizontal="center" vertical="center" wrapText="1"/>
      <protection hidden="1"/>
    </xf>
    <xf numFmtId="0" fontId="10" fillId="0" borderId="22" xfId="0" applyFont="1" applyFill="1" applyBorder="1" applyAlignment="1" applyProtection="1">
      <alignment horizontal="center" vertical="center" wrapText="1"/>
      <protection hidden="1"/>
    </xf>
    <xf numFmtId="0" fontId="10" fillId="0" borderId="2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24" xfId="0" applyFont="1" applyFill="1" applyBorder="1" applyAlignment="1" applyProtection="1">
      <alignment horizontal="center" vertical="center" wrapText="1"/>
      <protection hidden="1"/>
    </xf>
    <xf numFmtId="2" fontId="10" fillId="0" borderId="2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24" xfId="0" applyFont="1" applyFill="1" applyBorder="1" applyAlignment="1" applyProtection="1">
      <alignment horizontal="center" vertical="center"/>
      <protection hidden="1"/>
    </xf>
    <xf numFmtId="0" fontId="10" fillId="0" borderId="25" xfId="0" applyFont="1" applyFill="1" applyBorder="1" applyAlignment="1" applyProtection="1">
      <alignment horizontal="center" vertical="center"/>
      <protection hidden="1"/>
    </xf>
    <xf numFmtId="0" fontId="10" fillId="0" borderId="26" xfId="0" applyFont="1" applyFill="1" applyBorder="1" applyAlignment="1" applyProtection="1">
      <alignment horizontal="center" vertical="center"/>
      <protection hidden="1"/>
    </xf>
    <xf numFmtId="0" fontId="10" fillId="0" borderId="27" xfId="0" applyFont="1" applyFill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3" fillId="3" borderId="15" xfId="0" applyFont="1" applyFill="1" applyBorder="1" applyAlignment="1" applyProtection="1">
      <alignment horizontal="left" vertical="center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3" fillId="0" borderId="7" xfId="0" applyFont="1" applyFill="1" applyBorder="1" applyAlignment="1" applyProtection="1">
      <alignment horizontal="center" vertical="center" wrapText="1"/>
      <protection locked="0" hidden="1"/>
    </xf>
    <xf numFmtId="0" fontId="3" fillId="0" borderId="9" xfId="0" applyFont="1" applyFill="1" applyBorder="1" applyAlignment="1" applyProtection="1">
      <alignment horizontal="center" vertical="center" wrapText="1"/>
      <protection locked="0"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14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30" xfId="0" applyFont="1" applyBorder="1" applyAlignment="1" applyProtection="1">
      <alignment horizontal="left" vertical="center" wrapText="1"/>
      <protection hidden="1"/>
    </xf>
    <xf numFmtId="0" fontId="1" fillId="0" borderId="32" xfId="0" applyFont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D5FF"/>
      <color rgb="FFD5ABFF"/>
      <color rgb="FFCCCCFF"/>
      <color rgb="FFCC99FF"/>
      <color rgb="FF9999FF"/>
      <color rgb="FF3399FF"/>
      <color rgb="FFECCBA6"/>
      <color rgb="FFE6B988"/>
      <color rgb="FFE2BBB4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D196"/>
  <sheetViews>
    <sheetView showGridLines="0" tabSelected="1" topLeftCell="A120" zoomScaleNormal="100" workbookViewId="0">
      <selection activeCell="F138" sqref="F138"/>
    </sheetView>
  </sheetViews>
  <sheetFormatPr baseColWidth="10" defaultRowHeight="16.5" x14ac:dyDescent="0.25"/>
  <cols>
    <col min="1" max="1" width="7.7109375" style="4" customWidth="1"/>
    <col min="2" max="2" width="10.140625" style="4" customWidth="1"/>
    <col min="3" max="3" width="37.28515625" style="4" customWidth="1"/>
    <col min="4" max="4" width="27.28515625" style="86" customWidth="1"/>
    <col min="5" max="5" width="23.42578125" style="86" customWidth="1"/>
    <col min="6" max="6" width="16.42578125" style="86" customWidth="1"/>
    <col min="7" max="7" width="16.140625" style="86" customWidth="1"/>
    <col min="8" max="8" width="14.5703125" style="87" customWidth="1"/>
    <col min="9" max="9" width="10.140625" style="86" customWidth="1"/>
    <col min="10" max="10" width="11.42578125" style="86"/>
    <col min="11" max="11" width="19" style="4" customWidth="1"/>
    <col min="12" max="12" width="9.28515625" style="4" customWidth="1"/>
    <col min="13" max="13" width="18.42578125" style="4" customWidth="1"/>
    <col min="14" max="14" width="17" style="4" customWidth="1"/>
    <col min="15" max="15" width="12.85546875" style="4" customWidth="1"/>
    <col min="16" max="16" width="7.140625" style="4" customWidth="1"/>
    <col min="17" max="17" width="14" style="4" customWidth="1"/>
    <col min="18" max="16384" width="11.42578125" style="4"/>
  </cols>
  <sheetData>
    <row r="1" spans="1:30" ht="23.25" customHeight="1" x14ac:dyDescent="0.25">
      <c r="A1" s="1"/>
      <c r="B1" s="1"/>
      <c r="C1" s="1"/>
      <c r="D1" s="2"/>
      <c r="E1" s="2"/>
      <c r="F1" s="2"/>
      <c r="G1" s="2"/>
      <c r="H1" s="3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23.25" customHeight="1" x14ac:dyDescent="0.25">
      <c r="A2" s="1"/>
      <c r="B2" s="5" t="s">
        <v>83</v>
      </c>
      <c r="C2" s="1"/>
      <c r="D2" s="2"/>
      <c r="E2" s="2"/>
      <c r="F2" s="2"/>
      <c r="G2" s="2"/>
      <c r="H2" s="3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3.25" customHeight="1" x14ac:dyDescent="0.25">
      <c r="A3" s="1"/>
      <c r="B3" s="6"/>
      <c r="C3" s="1"/>
      <c r="D3" s="2"/>
      <c r="E3" s="2"/>
      <c r="F3" s="2"/>
      <c r="G3" s="2"/>
      <c r="H3" s="3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0" ht="10.5" customHeight="1" x14ac:dyDescent="0.25">
      <c r="A4" s="1"/>
      <c r="B4" s="7"/>
      <c r="C4" s="7"/>
      <c r="D4" s="8"/>
      <c r="E4" s="8"/>
      <c r="F4" s="8"/>
      <c r="G4" s="8"/>
      <c r="H4" s="8"/>
      <c r="I4" s="8"/>
      <c r="J4" s="8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30" ht="21.75" customHeight="1" x14ac:dyDescent="0.25">
      <c r="A5" s="7"/>
      <c r="B5" s="136" t="s">
        <v>0</v>
      </c>
      <c r="C5" s="137"/>
      <c r="D5" s="140"/>
      <c r="E5" s="141"/>
      <c r="F5" s="9"/>
      <c r="G5" s="9"/>
      <c r="H5" s="10"/>
      <c r="I5" s="10"/>
      <c r="J5" s="10"/>
      <c r="K5" s="10"/>
      <c r="L5" s="11"/>
      <c r="M5" s="11"/>
      <c r="N5" s="12"/>
      <c r="O5" s="12"/>
      <c r="P5" s="12"/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9" customHeight="1" x14ac:dyDescent="0.25">
      <c r="A6" s="7"/>
      <c r="B6" s="138"/>
      <c r="C6" s="139"/>
      <c r="D6" s="142"/>
      <c r="E6" s="143"/>
      <c r="F6" s="9"/>
      <c r="G6" s="9"/>
      <c r="H6" s="10"/>
      <c r="I6" s="10"/>
      <c r="J6" s="10"/>
      <c r="K6" s="10"/>
      <c r="L6" s="11"/>
      <c r="M6" s="11"/>
      <c r="N6" s="12"/>
      <c r="O6" s="12"/>
      <c r="P6" s="13"/>
      <c r="Q6" s="1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0.25" customHeight="1" x14ac:dyDescent="0.25">
      <c r="A7" s="7"/>
      <c r="B7" s="144" t="s">
        <v>59</v>
      </c>
      <c r="C7" s="145"/>
      <c r="D7" s="146"/>
      <c r="E7" s="147"/>
      <c r="F7" s="10"/>
      <c r="G7" s="10"/>
      <c r="H7" s="10"/>
      <c r="I7" s="10"/>
      <c r="J7" s="10"/>
      <c r="K7" s="10"/>
      <c r="L7" s="11"/>
      <c r="M7" s="11"/>
      <c r="N7" s="12"/>
      <c r="O7" s="12"/>
      <c r="P7" s="13"/>
      <c r="Q7" s="1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 t="s">
        <v>60</v>
      </c>
      <c r="AD7" s="1"/>
    </row>
    <row r="8" spans="1:30" ht="21" customHeight="1" x14ac:dyDescent="0.25">
      <c r="A8" s="7"/>
      <c r="B8" s="150" t="s">
        <v>1</v>
      </c>
      <c r="C8" s="150"/>
      <c r="D8" s="151"/>
      <c r="E8" s="151"/>
      <c r="F8" s="10"/>
      <c r="G8" s="10"/>
      <c r="H8" s="10"/>
      <c r="I8" s="10"/>
      <c r="J8" s="10"/>
      <c r="K8" s="1"/>
      <c r="L8" s="1"/>
      <c r="M8" s="1"/>
      <c r="N8" s="1"/>
      <c r="O8" s="11"/>
      <c r="P8" s="11"/>
      <c r="Q8" s="1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 t="s">
        <v>61</v>
      </c>
      <c r="AD8" s="1"/>
    </row>
    <row r="9" spans="1:30" ht="21" customHeight="1" x14ac:dyDescent="0.25">
      <c r="A9" s="7"/>
      <c r="B9" s="150" t="s">
        <v>29</v>
      </c>
      <c r="C9" s="150"/>
      <c r="D9" s="151"/>
      <c r="E9" s="151"/>
      <c r="F9" s="10"/>
      <c r="G9" s="10"/>
      <c r="H9" s="10"/>
      <c r="I9" s="10"/>
      <c r="J9" s="10"/>
      <c r="K9" s="1"/>
      <c r="L9" s="1"/>
      <c r="M9" s="1"/>
      <c r="N9" s="1"/>
      <c r="O9" s="11"/>
      <c r="P9" s="13"/>
      <c r="Q9" s="1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 t="s">
        <v>62</v>
      </c>
      <c r="AD9" s="1"/>
    </row>
    <row r="10" spans="1:30" x14ac:dyDescent="0.25">
      <c r="A10" s="1"/>
      <c r="B10" s="14"/>
      <c r="C10" s="14"/>
      <c r="D10" s="14"/>
      <c r="E10" s="15"/>
      <c r="F10" s="15"/>
      <c r="G10" s="15"/>
      <c r="H10" s="15"/>
      <c r="I10" s="15"/>
      <c r="J10" s="15"/>
      <c r="K10" s="1"/>
      <c r="L10" s="1"/>
      <c r="M10" s="1"/>
      <c r="N10" s="1"/>
      <c r="O10" s="7"/>
      <c r="P10" s="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 t="s">
        <v>63</v>
      </c>
      <c r="AD10" s="1"/>
    </row>
    <row r="11" spans="1:30" x14ac:dyDescent="0.25">
      <c r="A11" s="1"/>
      <c r="B11" s="14"/>
      <c r="C11" s="14"/>
      <c r="D11" s="14"/>
      <c r="E11" s="15"/>
      <c r="F11" s="15"/>
      <c r="G11" s="15"/>
      <c r="H11" s="15"/>
      <c r="I11" s="15"/>
      <c r="J11" s="15"/>
      <c r="K11" s="1"/>
      <c r="L11" s="1"/>
      <c r="M11" s="1"/>
      <c r="N11" s="1"/>
      <c r="O11" s="7"/>
      <c r="P11" s="8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 t="s">
        <v>64</v>
      </c>
      <c r="AD11" s="1"/>
    </row>
    <row r="12" spans="1:30" ht="17.25" thickBot="1" x14ac:dyDescent="0.3">
      <c r="A12" s="1"/>
      <c r="B12" s="16"/>
      <c r="C12" s="16"/>
      <c r="D12" s="3"/>
      <c r="E12" s="3"/>
      <c r="F12" s="3"/>
      <c r="G12" s="3"/>
      <c r="H12" s="3"/>
      <c r="I12" s="3"/>
      <c r="J12" s="3"/>
      <c r="K12" s="16"/>
      <c r="L12" s="1"/>
      <c r="M12" s="1"/>
      <c r="N12" s="7"/>
      <c r="O12" s="7"/>
      <c r="P12" s="8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8.75" customHeight="1" thickTop="1" thickBot="1" x14ac:dyDescent="0.3">
      <c r="A13" s="1"/>
      <c r="B13" s="16"/>
      <c r="C13" s="134" t="s">
        <v>20</v>
      </c>
      <c r="D13" s="135"/>
      <c r="E13" s="12"/>
      <c r="F13" s="120" t="s">
        <v>81</v>
      </c>
      <c r="G13" s="121"/>
      <c r="H13" s="121"/>
      <c r="I13" s="122"/>
      <c r="J13" s="17"/>
      <c r="K13" s="1"/>
      <c r="L13" s="1"/>
      <c r="M13" s="1"/>
      <c r="N13" s="1"/>
      <c r="O13" s="7"/>
      <c r="P13" s="8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21" customHeight="1" thickBot="1" x14ac:dyDescent="0.3">
      <c r="A14" s="1"/>
      <c r="B14" s="16"/>
      <c r="C14" s="132" t="s">
        <v>30</v>
      </c>
      <c r="D14" s="133"/>
      <c r="E14" s="18"/>
      <c r="F14" s="123"/>
      <c r="G14" s="124"/>
      <c r="H14" s="124"/>
      <c r="I14" s="125"/>
      <c r="J14" s="3"/>
      <c r="K14" s="1"/>
      <c r="L14" s="1"/>
      <c r="M14" s="1"/>
      <c r="N14" s="1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8" x14ac:dyDescent="0.25">
      <c r="A15" s="1"/>
      <c r="B15" s="1"/>
      <c r="C15" s="19" t="s">
        <v>47</v>
      </c>
      <c r="D15" s="20">
        <f>E93</f>
        <v>0</v>
      </c>
      <c r="E15" s="21"/>
      <c r="F15" s="126">
        <f>D15+D16+D17+D18</f>
        <v>0</v>
      </c>
      <c r="G15" s="127"/>
      <c r="H15" s="127"/>
      <c r="I15" s="128"/>
      <c r="J15" s="2"/>
      <c r="K15" s="1"/>
      <c r="L15" s="1"/>
      <c r="M15" s="1"/>
      <c r="N15" s="1"/>
      <c r="O15" s="22"/>
      <c r="P15" s="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7.25" thickBot="1" x14ac:dyDescent="0.3">
      <c r="A16" s="1"/>
      <c r="B16" s="1"/>
      <c r="C16" s="152" t="s">
        <v>46</v>
      </c>
      <c r="D16" s="113">
        <f>F103</f>
        <v>0</v>
      </c>
      <c r="E16" s="23"/>
      <c r="F16" s="129"/>
      <c r="G16" s="130"/>
      <c r="H16" s="130"/>
      <c r="I16" s="131"/>
      <c r="J16" s="2"/>
      <c r="K16" s="1"/>
      <c r="L16" s="1"/>
      <c r="M16" s="1"/>
      <c r="N16" s="1"/>
      <c r="O16" s="22"/>
      <c r="P16" s="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7.25" thickTop="1" x14ac:dyDescent="0.25">
      <c r="A17" s="1"/>
      <c r="B17" s="1"/>
      <c r="C17" s="153"/>
      <c r="D17" s="113"/>
      <c r="E17" s="23"/>
      <c r="F17" s="2"/>
      <c r="G17" s="2"/>
      <c r="H17" s="3"/>
      <c r="I17" s="2"/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8.75" thickBot="1" x14ac:dyDescent="0.3">
      <c r="A18" s="1"/>
      <c r="B18" s="1"/>
      <c r="C18" s="24" t="s">
        <v>82</v>
      </c>
      <c r="D18" s="25">
        <f>E193</f>
        <v>0</v>
      </c>
      <c r="E18" s="21"/>
      <c r="F18" s="2"/>
      <c r="G18" s="2"/>
      <c r="H18" s="3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/>
      <c r="B19" s="1"/>
      <c r="C19" s="1"/>
      <c r="D19" s="2"/>
      <c r="E19" s="2"/>
      <c r="F19" s="2"/>
      <c r="G19" s="2"/>
      <c r="H19" s="26"/>
      <c r="I19" s="26"/>
      <c r="J19" s="26"/>
      <c r="K19" s="26"/>
      <c r="L19" s="26"/>
      <c r="M19" s="2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1"/>
      <c r="B20" s="1"/>
      <c r="C20" s="1"/>
      <c r="D20" s="2"/>
      <c r="E20" s="2"/>
      <c r="F20" s="2"/>
      <c r="G20" s="2"/>
      <c r="H20" s="3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1"/>
      <c r="B21" s="1"/>
      <c r="C21" s="1"/>
      <c r="D21" s="2"/>
      <c r="E21" s="2"/>
      <c r="F21" s="2"/>
      <c r="G21" s="2"/>
      <c r="H21" s="3"/>
      <c r="I21" s="2"/>
      <c r="J21" s="2"/>
      <c r="K21" s="1"/>
      <c r="L21" s="1"/>
      <c r="M21" s="1"/>
      <c r="N21" s="1"/>
      <c r="O21" s="1"/>
      <c r="P21" s="1"/>
      <c r="Q21" s="1"/>
      <c r="R21" s="1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27"/>
      <c r="B22" s="27" t="s">
        <v>32</v>
      </c>
      <c r="C22" s="27" t="s">
        <v>21</v>
      </c>
      <c r="D22" s="27" t="s">
        <v>31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2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1"/>
      <c r="B23" s="1"/>
      <c r="C23" s="1"/>
      <c r="D23" s="2"/>
      <c r="E23" s="2"/>
      <c r="F23" s="2"/>
      <c r="G23" s="2"/>
      <c r="H23" s="3"/>
      <c r="I23" s="2"/>
      <c r="J23" s="2"/>
      <c r="K23" s="1"/>
      <c r="L23" s="1"/>
      <c r="M23" s="1"/>
      <c r="N23" s="1"/>
      <c r="O23" s="1"/>
      <c r="P23" s="1"/>
      <c r="Q23" s="16"/>
      <c r="R23" s="16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1"/>
      <c r="B24" s="29" t="s">
        <v>35</v>
      </c>
      <c r="C24" s="29" t="s">
        <v>33</v>
      </c>
      <c r="D24" s="30"/>
      <c r="E24" s="31"/>
      <c r="F24" s="30"/>
      <c r="G24" s="30"/>
      <c r="H24" s="30"/>
      <c r="I24" s="30"/>
      <c r="J24" s="31"/>
      <c r="K24" s="31"/>
      <c r="L24" s="31"/>
      <c r="M24" s="31"/>
      <c r="N24" s="31"/>
      <c r="O24" s="31"/>
      <c r="P24" s="31"/>
      <c r="Q24" s="16"/>
      <c r="R24" s="16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1"/>
      <c r="B25" s="1"/>
      <c r="C25" s="1"/>
      <c r="D25" s="2"/>
      <c r="E25" s="2"/>
      <c r="F25" s="2"/>
      <c r="G25" s="2"/>
      <c r="H25" s="3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1"/>
      <c r="B26" s="1"/>
      <c r="C26" s="1"/>
      <c r="D26" s="2"/>
      <c r="E26" s="2"/>
      <c r="F26" s="2"/>
      <c r="G26" s="2"/>
      <c r="H26" s="3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1"/>
      <c r="B27" s="1"/>
      <c r="C27" s="1"/>
      <c r="D27" s="2"/>
      <c r="E27" s="2"/>
      <c r="F27" s="2"/>
      <c r="G27" s="2"/>
      <c r="H27" s="148" t="s">
        <v>11</v>
      </c>
      <c r="I27" s="149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1"/>
      <c r="B28" s="43" t="s">
        <v>2</v>
      </c>
      <c r="C28" s="43" t="s">
        <v>4</v>
      </c>
      <c r="D28" s="43" t="s">
        <v>36</v>
      </c>
      <c r="E28" s="43" t="s">
        <v>37</v>
      </c>
      <c r="F28" s="43" t="s">
        <v>7</v>
      </c>
      <c r="G28" s="43" t="s">
        <v>10</v>
      </c>
      <c r="H28" s="43" t="s">
        <v>8</v>
      </c>
      <c r="I28" s="43" t="s">
        <v>9</v>
      </c>
      <c r="J28" s="43" t="s">
        <v>12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1"/>
      <c r="B29" s="32">
        <v>1</v>
      </c>
      <c r="C29" s="33"/>
      <c r="D29" s="34"/>
      <c r="E29" s="34"/>
      <c r="F29" s="35"/>
      <c r="G29" s="36">
        <f>IF(OR(F29=100,F29=""),DATEDIF(D29,E29,"d"),INT(DATEDIF(D29,E29,"d")*(F29/100)))</f>
        <v>0</v>
      </c>
      <c r="H29" s="36">
        <f>INT(G29/30)</f>
        <v>0</v>
      </c>
      <c r="I29" s="36">
        <f>G29-(H29*30)</f>
        <v>0</v>
      </c>
      <c r="J29" s="37">
        <f>H29*0.5</f>
        <v>0</v>
      </c>
      <c r="K29" s="1"/>
      <c r="L29" s="119" t="s">
        <v>14</v>
      </c>
      <c r="M29" s="119"/>
      <c r="N29" s="119"/>
      <c r="O29" s="119"/>
      <c r="P29" s="119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6.5" customHeight="1" x14ac:dyDescent="0.25">
      <c r="A30" s="1"/>
      <c r="B30" s="32">
        <v>2</v>
      </c>
      <c r="C30" s="35"/>
      <c r="D30" s="34"/>
      <c r="E30" s="34"/>
      <c r="F30" s="35"/>
      <c r="G30" s="36">
        <f t="shared" ref="G30:G43" si="0">IF(OR(F30=100,F30=""),DATEDIF(D30,E30,"d"),INT(DATEDIF(D30,E30,"d")*(F30/100)))</f>
        <v>0</v>
      </c>
      <c r="H30" s="36">
        <f t="shared" ref="H30:H43" si="1">INT(G30/30)</f>
        <v>0</v>
      </c>
      <c r="I30" s="36">
        <f t="shared" ref="I30:I43" si="2">G30-(H30*30)</f>
        <v>0</v>
      </c>
      <c r="J30" s="37">
        <f t="shared" ref="J30:J43" si="3">H30*0.5</f>
        <v>0</v>
      </c>
      <c r="K30" s="2"/>
      <c r="L30" s="93" t="s">
        <v>34</v>
      </c>
      <c r="M30" s="94"/>
      <c r="N30" s="94"/>
      <c r="O30" s="94"/>
      <c r="P30" s="9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"/>
      <c r="B31" s="32">
        <v>3</v>
      </c>
      <c r="C31" s="35"/>
      <c r="D31" s="34"/>
      <c r="E31" s="34"/>
      <c r="F31" s="35"/>
      <c r="G31" s="36">
        <f t="shared" si="0"/>
        <v>0</v>
      </c>
      <c r="H31" s="36">
        <f t="shared" si="1"/>
        <v>0</v>
      </c>
      <c r="I31" s="36">
        <f t="shared" si="2"/>
        <v>0</v>
      </c>
      <c r="J31" s="37">
        <f t="shared" si="3"/>
        <v>0</v>
      </c>
      <c r="K31" s="2"/>
      <c r="L31" s="96"/>
      <c r="M31" s="97"/>
      <c r="N31" s="97"/>
      <c r="O31" s="97"/>
      <c r="P31" s="98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/>
      <c r="B32" s="32">
        <v>4</v>
      </c>
      <c r="C32" s="35"/>
      <c r="D32" s="34"/>
      <c r="E32" s="34"/>
      <c r="F32" s="35"/>
      <c r="G32" s="36">
        <f t="shared" si="0"/>
        <v>0</v>
      </c>
      <c r="H32" s="36">
        <f t="shared" si="1"/>
        <v>0</v>
      </c>
      <c r="I32" s="36">
        <f t="shared" si="2"/>
        <v>0</v>
      </c>
      <c r="J32" s="37">
        <f t="shared" si="3"/>
        <v>0</v>
      </c>
      <c r="K32" s="2"/>
      <c r="L32" s="96"/>
      <c r="M32" s="97"/>
      <c r="N32" s="97"/>
      <c r="O32" s="97"/>
      <c r="P32" s="9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32">
        <v>5</v>
      </c>
      <c r="C33" s="35"/>
      <c r="D33" s="34"/>
      <c r="E33" s="34"/>
      <c r="F33" s="35"/>
      <c r="G33" s="36">
        <f t="shared" si="0"/>
        <v>0</v>
      </c>
      <c r="H33" s="36">
        <f t="shared" si="1"/>
        <v>0</v>
      </c>
      <c r="I33" s="36">
        <f t="shared" si="2"/>
        <v>0</v>
      </c>
      <c r="J33" s="37">
        <f t="shared" si="3"/>
        <v>0</v>
      </c>
      <c r="K33" s="2"/>
      <c r="L33" s="96"/>
      <c r="M33" s="97"/>
      <c r="N33" s="97"/>
      <c r="O33" s="97"/>
      <c r="P33" s="98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32">
        <v>6</v>
      </c>
      <c r="C34" s="35"/>
      <c r="D34" s="34"/>
      <c r="E34" s="34"/>
      <c r="F34" s="35"/>
      <c r="G34" s="36">
        <f t="shared" si="0"/>
        <v>0</v>
      </c>
      <c r="H34" s="36">
        <f t="shared" si="1"/>
        <v>0</v>
      </c>
      <c r="I34" s="36">
        <f t="shared" si="2"/>
        <v>0</v>
      </c>
      <c r="J34" s="37">
        <f t="shared" si="3"/>
        <v>0</v>
      </c>
      <c r="K34" s="2"/>
      <c r="L34" s="96"/>
      <c r="M34" s="97"/>
      <c r="N34" s="97"/>
      <c r="O34" s="97"/>
      <c r="P34" s="98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32">
        <v>7</v>
      </c>
      <c r="C35" s="35"/>
      <c r="D35" s="34"/>
      <c r="E35" s="34"/>
      <c r="F35" s="35"/>
      <c r="G35" s="36">
        <f t="shared" si="0"/>
        <v>0</v>
      </c>
      <c r="H35" s="36">
        <f t="shared" si="1"/>
        <v>0</v>
      </c>
      <c r="I35" s="36">
        <f t="shared" si="2"/>
        <v>0</v>
      </c>
      <c r="J35" s="37">
        <f t="shared" si="3"/>
        <v>0</v>
      </c>
      <c r="K35" s="2"/>
      <c r="L35" s="96"/>
      <c r="M35" s="97"/>
      <c r="N35" s="97"/>
      <c r="O35" s="97"/>
      <c r="P35" s="98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32">
        <v>8</v>
      </c>
      <c r="C36" s="35"/>
      <c r="D36" s="34"/>
      <c r="E36" s="34"/>
      <c r="F36" s="35"/>
      <c r="G36" s="36">
        <f t="shared" si="0"/>
        <v>0</v>
      </c>
      <c r="H36" s="36">
        <f t="shared" si="1"/>
        <v>0</v>
      </c>
      <c r="I36" s="36">
        <f t="shared" si="2"/>
        <v>0</v>
      </c>
      <c r="J36" s="37">
        <f t="shared" si="3"/>
        <v>0</v>
      </c>
      <c r="K36" s="2"/>
      <c r="L36" s="96"/>
      <c r="M36" s="97"/>
      <c r="N36" s="97"/>
      <c r="O36" s="97"/>
      <c r="P36" s="98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32">
        <v>9</v>
      </c>
      <c r="C37" s="35"/>
      <c r="D37" s="34"/>
      <c r="E37" s="34"/>
      <c r="F37" s="35"/>
      <c r="G37" s="36">
        <f t="shared" si="0"/>
        <v>0</v>
      </c>
      <c r="H37" s="36">
        <f t="shared" si="1"/>
        <v>0</v>
      </c>
      <c r="I37" s="36">
        <f t="shared" si="2"/>
        <v>0</v>
      </c>
      <c r="J37" s="37">
        <f t="shared" si="3"/>
        <v>0</v>
      </c>
      <c r="K37" s="2"/>
      <c r="L37" s="99"/>
      <c r="M37" s="100"/>
      <c r="N37" s="100"/>
      <c r="O37" s="100"/>
      <c r="P37" s="10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32">
        <v>10</v>
      </c>
      <c r="C38" s="35"/>
      <c r="D38" s="34"/>
      <c r="E38" s="34"/>
      <c r="F38" s="35"/>
      <c r="G38" s="36">
        <f t="shared" si="0"/>
        <v>0</v>
      </c>
      <c r="H38" s="36">
        <f t="shared" si="1"/>
        <v>0</v>
      </c>
      <c r="I38" s="36">
        <f t="shared" si="2"/>
        <v>0</v>
      </c>
      <c r="J38" s="37">
        <f t="shared" si="3"/>
        <v>0</v>
      </c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32">
        <v>11</v>
      </c>
      <c r="C39" s="35"/>
      <c r="D39" s="34"/>
      <c r="E39" s="34"/>
      <c r="F39" s="35"/>
      <c r="G39" s="36">
        <f t="shared" si="0"/>
        <v>0</v>
      </c>
      <c r="H39" s="36">
        <f t="shared" si="1"/>
        <v>0</v>
      </c>
      <c r="I39" s="36">
        <f t="shared" si="2"/>
        <v>0</v>
      </c>
      <c r="J39" s="37">
        <f t="shared" si="3"/>
        <v>0</v>
      </c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32">
        <v>12</v>
      </c>
      <c r="C40" s="35"/>
      <c r="D40" s="34"/>
      <c r="E40" s="34"/>
      <c r="F40" s="35"/>
      <c r="G40" s="36">
        <f t="shared" si="0"/>
        <v>0</v>
      </c>
      <c r="H40" s="36">
        <f t="shared" si="1"/>
        <v>0</v>
      </c>
      <c r="I40" s="36">
        <f t="shared" si="2"/>
        <v>0</v>
      </c>
      <c r="J40" s="37">
        <f t="shared" si="3"/>
        <v>0</v>
      </c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32">
        <v>13</v>
      </c>
      <c r="C41" s="35"/>
      <c r="D41" s="34"/>
      <c r="E41" s="34"/>
      <c r="F41" s="35"/>
      <c r="G41" s="36">
        <f t="shared" si="0"/>
        <v>0</v>
      </c>
      <c r="H41" s="36">
        <f t="shared" si="1"/>
        <v>0</v>
      </c>
      <c r="I41" s="36">
        <f t="shared" si="2"/>
        <v>0</v>
      </c>
      <c r="J41" s="37">
        <f t="shared" si="3"/>
        <v>0</v>
      </c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32">
        <v>14</v>
      </c>
      <c r="C42" s="35"/>
      <c r="D42" s="34"/>
      <c r="E42" s="34"/>
      <c r="F42" s="35"/>
      <c r="G42" s="36">
        <f t="shared" si="0"/>
        <v>0</v>
      </c>
      <c r="H42" s="36">
        <f t="shared" si="1"/>
        <v>0</v>
      </c>
      <c r="I42" s="36">
        <f t="shared" si="2"/>
        <v>0</v>
      </c>
      <c r="J42" s="37">
        <f t="shared" si="3"/>
        <v>0</v>
      </c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1"/>
      <c r="B43" s="32">
        <v>15</v>
      </c>
      <c r="C43" s="35"/>
      <c r="D43" s="34"/>
      <c r="E43" s="34"/>
      <c r="F43" s="35"/>
      <c r="G43" s="36">
        <f t="shared" si="0"/>
        <v>0</v>
      </c>
      <c r="H43" s="36">
        <f t="shared" si="1"/>
        <v>0</v>
      </c>
      <c r="I43" s="36">
        <f t="shared" si="2"/>
        <v>0</v>
      </c>
      <c r="J43" s="37">
        <f t="shared" si="3"/>
        <v>0</v>
      </c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1"/>
      <c r="B44" s="1"/>
      <c r="C44" s="2"/>
      <c r="D44" s="38"/>
      <c r="E44" s="38"/>
      <c r="F44" s="39" t="s">
        <v>13</v>
      </c>
      <c r="G44" s="36">
        <f>SUM(G29:G43)</f>
        <v>0</v>
      </c>
      <c r="H44" s="36">
        <f>SUM(H29:H43)</f>
        <v>0</v>
      </c>
      <c r="I44" s="40">
        <f>SUM(I29:I43)</f>
        <v>0</v>
      </c>
      <c r="J44" s="41">
        <f>SUM(J29:J43)+IF(I43&lt;30,0,INT(I43/30)*0.5)</f>
        <v>0</v>
      </c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s="1"/>
      <c r="B48" s="29" t="s">
        <v>38</v>
      </c>
      <c r="C48" s="29" t="s">
        <v>39</v>
      </c>
      <c r="D48" s="30"/>
      <c r="E48" s="31"/>
      <c r="F48" s="30"/>
      <c r="G48" s="30"/>
      <c r="H48" s="31"/>
      <c r="I48" s="30"/>
      <c r="J48" s="31"/>
      <c r="K48" s="31"/>
      <c r="L48" s="31"/>
      <c r="M48" s="31"/>
      <c r="N48" s="31"/>
      <c r="O48" s="31"/>
      <c r="P48" s="31"/>
      <c r="Q48" s="16"/>
      <c r="R48" s="16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" x14ac:dyDescent="0.25">
      <c r="A49" s="1"/>
      <c r="B49" s="42"/>
      <c r="C49" s="42"/>
      <c r="D49" s="2"/>
      <c r="E49" s="2"/>
      <c r="F49" s="2"/>
      <c r="G49" s="2"/>
      <c r="H49" s="3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1"/>
      <c r="B50" s="1"/>
      <c r="C50" s="1"/>
      <c r="D50" s="2"/>
      <c r="E50" s="2"/>
      <c r="F50" s="2"/>
      <c r="G50" s="2"/>
      <c r="H50" s="3"/>
      <c r="I50" s="114" t="s">
        <v>11</v>
      </c>
      <c r="J50" s="11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1"/>
      <c r="B51" s="43" t="s">
        <v>2</v>
      </c>
      <c r="C51" s="44" t="s">
        <v>40</v>
      </c>
      <c r="D51" s="43" t="s">
        <v>4</v>
      </c>
      <c r="E51" s="43" t="s">
        <v>36</v>
      </c>
      <c r="F51" s="43" t="s">
        <v>37</v>
      </c>
      <c r="G51" s="43" t="s">
        <v>7</v>
      </c>
      <c r="H51" s="43" t="s">
        <v>10</v>
      </c>
      <c r="I51" s="43" t="s">
        <v>8</v>
      </c>
      <c r="J51" s="43" t="s">
        <v>9</v>
      </c>
      <c r="K51" s="43" t="s">
        <v>12</v>
      </c>
      <c r="L51" s="1"/>
      <c r="M51" s="115" t="s">
        <v>14</v>
      </c>
      <c r="N51" s="116"/>
      <c r="O51" s="116"/>
      <c r="P51" s="11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6.5" customHeight="1" x14ac:dyDescent="0.25">
      <c r="A52" s="1"/>
      <c r="B52" s="32">
        <v>1</v>
      </c>
      <c r="C52" s="45"/>
      <c r="D52" s="35"/>
      <c r="E52" s="34"/>
      <c r="F52" s="34"/>
      <c r="G52" s="35"/>
      <c r="H52" s="36">
        <f>IF(OR(G52=100,G52=""),DATEDIF(E52,F52,"d"),INT(DATEDIF(E52,F52,"d")*(G52/100)))</f>
        <v>0</v>
      </c>
      <c r="I52" s="36">
        <f>INT(H52/30)</f>
        <v>0</v>
      </c>
      <c r="J52" s="36">
        <f>H52-(I52*30)</f>
        <v>0</v>
      </c>
      <c r="K52" s="37">
        <f>I52*0.2</f>
        <v>0</v>
      </c>
      <c r="L52" s="1"/>
      <c r="M52" s="93" t="s">
        <v>85</v>
      </c>
      <c r="N52" s="94"/>
      <c r="O52" s="94"/>
      <c r="P52" s="95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1"/>
      <c r="B53" s="32">
        <v>2</v>
      </c>
      <c r="C53" s="45"/>
      <c r="D53" s="35"/>
      <c r="E53" s="34"/>
      <c r="F53" s="34"/>
      <c r="G53" s="35"/>
      <c r="H53" s="36">
        <f t="shared" ref="H53:H66" si="4">IF(OR(G53=100,G53=""),DATEDIF(E53,F53,"d"),INT(DATEDIF(E53,F53,"d")*(G53/100)))</f>
        <v>0</v>
      </c>
      <c r="I53" s="36">
        <f t="shared" ref="I53:I66" si="5">INT(H53/30)</f>
        <v>0</v>
      </c>
      <c r="J53" s="36">
        <f t="shared" ref="J53:J66" si="6">H53-(I53*30)</f>
        <v>0</v>
      </c>
      <c r="K53" s="37">
        <f t="shared" ref="K53:K66" si="7">I53*0.2</f>
        <v>0</v>
      </c>
      <c r="L53" s="1"/>
      <c r="M53" s="96"/>
      <c r="N53" s="97"/>
      <c r="O53" s="97"/>
      <c r="P53" s="98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1"/>
      <c r="B54" s="32">
        <v>3</v>
      </c>
      <c r="C54" s="45"/>
      <c r="D54" s="35"/>
      <c r="E54" s="34"/>
      <c r="F54" s="34"/>
      <c r="G54" s="35"/>
      <c r="H54" s="36">
        <f t="shared" si="4"/>
        <v>0</v>
      </c>
      <c r="I54" s="36">
        <f t="shared" si="5"/>
        <v>0</v>
      </c>
      <c r="J54" s="36">
        <f t="shared" si="6"/>
        <v>0</v>
      </c>
      <c r="K54" s="37">
        <f t="shared" si="7"/>
        <v>0</v>
      </c>
      <c r="L54" s="1"/>
      <c r="M54" s="96"/>
      <c r="N54" s="97"/>
      <c r="O54" s="97"/>
      <c r="P54" s="98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A55" s="1"/>
      <c r="B55" s="32">
        <v>4</v>
      </c>
      <c r="C55" s="45"/>
      <c r="D55" s="35"/>
      <c r="E55" s="34"/>
      <c r="F55" s="34"/>
      <c r="G55" s="35"/>
      <c r="H55" s="36">
        <f t="shared" si="4"/>
        <v>0</v>
      </c>
      <c r="I55" s="36">
        <f t="shared" si="5"/>
        <v>0</v>
      </c>
      <c r="J55" s="36">
        <f t="shared" si="6"/>
        <v>0</v>
      </c>
      <c r="K55" s="37">
        <f t="shared" si="7"/>
        <v>0</v>
      </c>
      <c r="L55" s="1"/>
      <c r="M55" s="96"/>
      <c r="N55" s="97"/>
      <c r="O55" s="97"/>
      <c r="P55" s="98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5">
      <c r="A56" s="1"/>
      <c r="B56" s="32">
        <v>5</v>
      </c>
      <c r="C56" s="45"/>
      <c r="D56" s="35"/>
      <c r="E56" s="34"/>
      <c r="F56" s="34"/>
      <c r="G56" s="35"/>
      <c r="H56" s="36">
        <f t="shared" si="4"/>
        <v>0</v>
      </c>
      <c r="I56" s="36">
        <f t="shared" si="5"/>
        <v>0</v>
      </c>
      <c r="J56" s="36">
        <f t="shared" si="6"/>
        <v>0</v>
      </c>
      <c r="K56" s="37">
        <f t="shared" si="7"/>
        <v>0</v>
      </c>
      <c r="L56" s="1"/>
      <c r="M56" s="96"/>
      <c r="N56" s="97"/>
      <c r="O56" s="97"/>
      <c r="P56" s="98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5">
      <c r="A57" s="1"/>
      <c r="B57" s="32">
        <v>6</v>
      </c>
      <c r="C57" s="45"/>
      <c r="D57" s="35"/>
      <c r="E57" s="34"/>
      <c r="F57" s="34"/>
      <c r="G57" s="35"/>
      <c r="H57" s="36">
        <f t="shared" si="4"/>
        <v>0</v>
      </c>
      <c r="I57" s="36">
        <f t="shared" si="5"/>
        <v>0</v>
      </c>
      <c r="J57" s="36">
        <f t="shared" si="6"/>
        <v>0</v>
      </c>
      <c r="K57" s="37">
        <f t="shared" si="7"/>
        <v>0</v>
      </c>
      <c r="L57" s="1"/>
      <c r="M57" s="96"/>
      <c r="N57" s="97"/>
      <c r="O57" s="97"/>
      <c r="P57" s="98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5">
      <c r="A58" s="1"/>
      <c r="B58" s="32">
        <v>7</v>
      </c>
      <c r="C58" s="45"/>
      <c r="D58" s="35"/>
      <c r="E58" s="34"/>
      <c r="F58" s="34"/>
      <c r="G58" s="35"/>
      <c r="H58" s="36">
        <f t="shared" si="4"/>
        <v>0</v>
      </c>
      <c r="I58" s="36">
        <f t="shared" si="5"/>
        <v>0</v>
      </c>
      <c r="J58" s="36">
        <f t="shared" si="6"/>
        <v>0</v>
      </c>
      <c r="K58" s="37">
        <f t="shared" si="7"/>
        <v>0</v>
      </c>
      <c r="L58" s="1"/>
      <c r="M58" s="99"/>
      <c r="N58" s="100"/>
      <c r="O58" s="100"/>
      <c r="P58" s="10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1"/>
      <c r="B59" s="32">
        <v>8</v>
      </c>
      <c r="C59" s="45"/>
      <c r="D59" s="35"/>
      <c r="E59" s="34"/>
      <c r="F59" s="34"/>
      <c r="G59" s="35"/>
      <c r="H59" s="36">
        <f t="shared" si="4"/>
        <v>0</v>
      </c>
      <c r="I59" s="36">
        <f t="shared" si="5"/>
        <v>0</v>
      </c>
      <c r="J59" s="36">
        <f t="shared" si="6"/>
        <v>0</v>
      </c>
      <c r="K59" s="37">
        <f t="shared" si="7"/>
        <v>0</v>
      </c>
      <c r="L59" s="1"/>
      <c r="M59" s="1"/>
      <c r="N59" s="26"/>
      <c r="O59" s="26"/>
      <c r="P59" s="26"/>
      <c r="Q59" s="26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5">
      <c r="A60" s="1"/>
      <c r="B60" s="32">
        <v>9</v>
      </c>
      <c r="C60" s="45"/>
      <c r="D60" s="35"/>
      <c r="E60" s="34"/>
      <c r="F60" s="34"/>
      <c r="G60" s="35"/>
      <c r="H60" s="36">
        <f t="shared" si="4"/>
        <v>0</v>
      </c>
      <c r="I60" s="36">
        <f t="shared" si="5"/>
        <v>0</v>
      </c>
      <c r="J60" s="36">
        <f t="shared" si="6"/>
        <v>0</v>
      </c>
      <c r="K60" s="37">
        <f t="shared" si="7"/>
        <v>0</v>
      </c>
      <c r="L60" s="1"/>
      <c r="M60" s="1"/>
      <c r="N60" s="26"/>
      <c r="O60" s="26"/>
      <c r="P60" s="26"/>
      <c r="Q60" s="26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1"/>
      <c r="B61" s="32">
        <v>10</v>
      </c>
      <c r="C61" s="45"/>
      <c r="D61" s="35"/>
      <c r="E61" s="34"/>
      <c r="F61" s="34"/>
      <c r="G61" s="35"/>
      <c r="H61" s="36">
        <f t="shared" si="4"/>
        <v>0</v>
      </c>
      <c r="I61" s="36">
        <f t="shared" si="5"/>
        <v>0</v>
      </c>
      <c r="J61" s="36">
        <f t="shared" si="6"/>
        <v>0</v>
      </c>
      <c r="K61" s="37">
        <f t="shared" si="7"/>
        <v>0</v>
      </c>
      <c r="L61" s="1"/>
      <c r="M61" s="1"/>
      <c r="N61" s="26"/>
      <c r="O61" s="26"/>
      <c r="P61" s="26"/>
      <c r="Q61" s="26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1"/>
      <c r="B62" s="32">
        <v>11</v>
      </c>
      <c r="C62" s="45"/>
      <c r="D62" s="35"/>
      <c r="E62" s="34"/>
      <c r="F62" s="34"/>
      <c r="G62" s="35"/>
      <c r="H62" s="36">
        <f t="shared" si="4"/>
        <v>0</v>
      </c>
      <c r="I62" s="36">
        <f t="shared" si="5"/>
        <v>0</v>
      </c>
      <c r="J62" s="36">
        <f t="shared" si="6"/>
        <v>0</v>
      </c>
      <c r="K62" s="37">
        <f t="shared" si="7"/>
        <v>0</v>
      </c>
      <c r="L62" s="1"/>
      <c r="M62" s="1"/>
      <c r="N62" s="26"/>
      <c r="O62" s="26"/>
      <c r="P62" s="26"/>
      <c r="Q62" s="26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1"/>
      <c r="B63" s="32">
        <v>12</v>
      </c>
      <c r="C63" s="45"/>
      <c r="D63" s="35"/>
      <c r="E63" s="34"/>
      <c r="F63" s="34"/>
      <c r="G63" s="35"/>
      <c r="H63" s="36">
        <f t="shared" si="4"/>
        <v>0</v>
      </c>
      <c r="I63" s="36">
        <f t="shared" si="5"/>
        <v>0</v>
      </c>
      <c r="J63" s="36">
        <f t="shared" si="6"/>
        <v>0</v>
      </c>
      <c r="K63" s="37">
        <f t="shared" si="7"/>
        <v>0</v>
      </c>
      <c r="L63" s="1"/>
      <c r="M63" s="1"/>
      <c r="N63" s="26"/>
      <c r="O63" s="26"/>
      <c r="P63" s="26"/>
      <c r="Q63" s="26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1"/>
      <c r="B64" s="32">
        <v>13</v>
      </c>
      <c r="C64" s="45"/>
      <c r="D64" s="35"/>
      <c r="E64" s="34"/>
      <c r="F64" s="34"/>
      <c r="G64" s="35"/>
      <c r="H64" s="36">
        <f t="shared" si="4"/>
        <v>0</v>
      </c>
      <c r="I64" s="36">
        <f t="shared" si="5"/>
        <v>0</v>
      </c>
      <c r="J64" s="36">
        <f t="shared" si="6"/>
        <v>0</v>
      </c>
      <c r="K64" s="37">
        <f t="shared" si="7"/>
        <v>0</v>
      </c>
      <c r="L64" s="1"/>
      <c r="M64" s="1"/>
      <c r="N64" s="26"/>
      <c r="O64" s="26"/>
      <c r="P64" s="26"/>
      <c r="Q64" s="26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32">
        <v>14</v>
      </c>
      <c r="C65" s="45"/>
      <c r="D65" s="35"/>
      <c r="E65" s="34"/>
      <c r="F65" s="34"/>
      <c r="G65" s="35"/>
      <c r="H65" s="36">
        <f t="shared" si="4"/>
        <v>0</v>
      </c>
      <c r="I65" s="36">
        <f t="shared" si="5"/>
        <v>0</v>
      </c>
      <c r="J65" s="36">
        <f t="shared" si="6"/>
        <v>0</v>
      </c>
      <c r="K65" s="37">
        <f t="shared" si="7"/>
        <v>0</v>
      </c>
      <c r="L65" s="1"/>
      <c r="M65" s="1"/>
      <c r="N65" s="16"/>
      <c r="O65" s="46"/>
      <c r="P65" s="46"/>
      <c r="Q65" s="46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6.5" customHeight="1" x14ac:dyDescent="0.25">
      <c r="A66" s="1"/>
      <c r="B66" s="32">
        <v>15</v>
      </c>
      <c r="C66" s="45"/>
      <c r="D66" s="35"/>
      <c r="E66" s="34"/>
      <c r="F66" s="34"/>
      <c r="G66" s="35"/>
      <c r="H66" s="36">
        <f t="shared" si="4"/>
        <v>0</v>
      </c>
      <c r="I66" s="36">
        <f t="shared" si="5"/>
        <v>0</v>
      </c>
      <c r="J66" s="36">
        <f t="shared" si="6"/>
        <v>0</v>
      </c>
      <c r="K66" s="37">
        <f t="shared" si="7"/>
        <v>0</v>
      </c>
      <c r="L66" s="1"/>
      <c r="M66" s="1"/>
      <c r="N66" s="46"/>
      <c r="O66" s="46"/>
      <c r="P66" s="46"/>
      <c r="Q66" s="46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5">
      <c r="A67" s="1"/>
      <c r="B67" s="1"/>
      <c r="C67" s="1"/>
      <c r="D67" s="2"/>
      <c r="E67" s="38"/>
      <c r="F67" s="38"/>
      <c r="G67" s="39" t="s">
        <v>13</v>
      </c>
      <c r="H67" s="36">
        <f>SUM(H52:H66)</f>
        <v>0</v>
      </c>
      <c r="I67" s="36">
        <f>SUM(I52:I66)</f>
        <v>0</v>
      </c>
      <c r="J67" s="40">
        <f>SUM(J52:J66)</f>
        <v>0</v>
      </c>
      <c r="K67" s="41">
        <f>SUM(K52:K66)+IF(J66&lt;30,0,INT(J66/30)*0.5)</f>
        <v>0</v>
      </c>
      <c r="L67" s="1"/>
      <c r="M67" s="1"/>
      <c r="N67" s="46"/>
      <c r="O67" s="46"/>
      <c r="P67" s="46"/>
      <c r="Q67" s="4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1"/>
      <c r="B68" s="1"/>
      <c r="C68" s="1"/>
      <c r="D68" s="2"/>
      <c r="E68" s="38"/>
      <c r="F68" s="38"/>
      <c r="G68" s="74"/>
      <c r="H68" s="8"/>
      <c r="I68" s="8"/>
      <c r="J68" s="8"/>
      <c r="K68" s="47"/>
      <c r="L68" s="1"/>
      <c r="M68" s="1"/>
      <c r="N68" s="46"/>
      <c r="O68" s="46"/>
      <c r="P68" s="46"/>
      <c r="Q68" s="46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5">
      <c r="A69" s="1"/>
      <c r="B69" s="1"/>
      <c r="C69" s="1"/>
      <c r="D69" s="2"/>
      <c r="E69" s="38"/>
      <c r="F69" s="38"/>
      <c r="G69" s="2"/>
      <c r="H69" s="3"/>
      <c r="I69" s="2"/>
      <c r="J69" s="2"/>
      <c r="K69" s="1"/>
      <c r="L69" s="1"/>
      <c r="M69" s="1"/>
      <c r="N69" s="46"/>
      <c r="O69" s="46"/>
      <c r="P69" s="46"/>
      <c r="Q69" s="46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5">
      <c r="A70" s="1"/>
      <c r="B70" s="29" t="s">
        <v>41</v>
      </c>
      <c r="C70" s="29" t="s">
        <v>42</v>
      </c>
      <c r="D70" s="30"/>
      <c r="E70" s="31"/>
      <c r="F70" s="30"/>
      <c r="G70" s="30"/>
      <c r="H70" s="31"/>
      <c r="I70" s="30"/>
      <c r="J70" s="31"/>
      <c r="K70" s="31"/>
      <c r="L70" s="31"/>
      <c r="M70" s="31"/>
      <c r="N70" s="31"/>
      <c r="O70" s="31"/>
      <c r="P70" s="31"/>
      <c r="Q70" s="16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5">
      <c r="A71" s="1"/>
      <c r="B71" s="1"/>
      <c r="C71" s="1"/>
      <c r="D71" s="2"/>
      <c r="E71" s="38"/>
      <c r="F71" s="38"/>
      <c r="G71" s="2"/>
      <c r="H71" s="3"/>
      <c r="I71" s="2"/>
      <c r="J71" s="2"/>
      <c r="K71" s="1"/>
      <c r="L71" s="1"/>
      <c r="M71" s="1"/>
      <c r="N71" s="46"/>
      <c r="O71" s="46"/>
      <c r="P71" s="46"/>
      <c r="Q71" s="46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5">
      <c r="A72" s="1"/>
      <c r="B72" s="1"/>
      <c r="C72" s="1"/>
      <c r="D72" s="2"/>
      <c r="E72" s="38"/>
      <c r="F72" s="38"/>
      <c r="G72" s="2"/>
      <c r="H72" s="3"/>
      <c r="I72" s="2"/>
      <c r="J72" s="2"/>
      <c r="K72" s="1"/>
      <c r="L72" s="1"/>
      <c r="M72" s="1"/>
      <c r="N72" s="46"/>
      <c r="O72" s="46"/>
      <c r="P72" s="46"/>
      <c r="Q72" s="46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5">
      <c r="A73" s="1"/>
      <c r="B73" s="1"/>
      <c r="C73" s="1"/>
      <c r="D73" s="2"/>
      <c r="E73" s="2"/>
      <c r="F73" s="2"/>
      <c r="G73" s="2"/>
      <c r="H73" s="3"/>
      <c r="I73" s="148" t="s">
        <v>11</v>
      </c>
      <c r="J73" s="149"/>
      <c r="K73" s="1"/>
      <c r="L73" s="1"/>
      <c r="M73" s="1"/>
      <c r="N73" s="46"/>
      <c r="O73" s="46"/>
      <c r="P73" s="46"/>
      <c r="Q73" s="46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5">
      <c r="A74" s="1"/>
      <c r="B74" s="43" t="s">
        <v>2</v>
      </c>
      <c r="C74" s="44" t="s">
        <v>3</v>
      </c>
      <c r="D74" s="43" t="s">
        <v>4</v>
      </c>
      <c r="E74" s="43" t="s">
        <v>5</v>
      </c>
      <c r="F74" s="43" t="s">
        <v>6</v>
      </c>
      <c r="G74" s="43" t="s">
        <v>7</v>
      </c>
      <c r="H74" s="43" t="s">
        <v>10</v>
      </c>
      <c r="I74" s="43" t="s">
        <v>8</v>
      </c>
      <c r="J74" s="43" t="s">
        <v>9</v>
      </c>
      <c r="K74" s="43" t="s">
        <v>12</v>
      </c>
      <c r="L74" s="1"/>
      <c r="M74" s="1"/>
      <c r="N74" s="46"/>
      <c r="O74" s="46"/>
      <c r="P74" s="46"/>
      <c r="Q74" s="46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5">
      <c r="A75" s="1"/>
      <c r="B75" s="32">
        <v>1</v>
      </c>
      <c r="C75" s="45"/>
      <c r="D75" s="35"/>
      <c r="E75" s="34"/>
      <c r="F75" s="34"/>
      <c r="G75" s="35"/>
      <c r="H75" s="36">
        <f t="shared" ref="H75:H89" si="8">IF(OR(G75=100,G75=""),DATEDIF(E75,F75,"d"),INT(DATEDIF(E75,F75,"d")*(G75/100)))</f>
        <v>0</v>
      </c>
      <c r="I75" s="36">
        <f>INT(H75/30)</f>
        <v>0</v>
      </c>
      <c r="J75" s="36">
        <f>H75-(I75*30)</f>
        <v>0</v>
      </c>
      <c r="K75" s="37">
        <f>I75*0.15</f>
        <v>0</v>
      </c>
      <c r="L75" s="1"/>
      <c r="M75" s="90" t="s">
        <v>14</v>
      </c>
      <c r="N75" s="91"/>
      <c r="O75" s="91"/>
      <c r="P75" s="92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6.5" customHeight="1" x14ac:dyDescent="0.25">
      <c r="A76" s="1"/>
      <c r="B76" s="32">
        <v>2</v>
      </c>
      <c r="C76" s="45"/>
      <c r="D76" s="33"/>
      <c r="E76" s="34"/>
      <c r="F76" s="34"/>
      <c r="G76" s="35"/>
      <c r="H76" s="36">
        <f t="shared" si="8"/>
        <v>0</v>
      </c>
      <c r="I76" s="36">
        <f t="shared" ref="I76:I89" si="9">DATEDIF(E76,F76,"m")</f>
        <v>0</v>
      </c>
      <c r="J76" s="36">
        <f t="shared" ref="J76:J81" si="10">H76-(I76*30)</f>
        <v>0</v>
      </c>
      <c r="K76" s="37">
        <f t="shared" ref="K76:K89" si="11">I76*0.15</f>
        <v>0</v>
      </c>
      <c r="L76" s="1"/>
      <c r="M76" s="93" t="s">
        <v>43</v>
      </c>
      <c r="N76" s="94"/>
      <c r="O76" s="94"/>
      <c r="P76" s="95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5">
      <c r="A77" s="1"/>
      <c r="B77" s="32">
        <v>3</v>
      </c>
      <c r="C77" s="45"/>
      <c r="D77" s="35"/>
      <c r="E77" s="34"/>
      <c r="F77" s="34"/>
      <c r="G77" s="35"/>
      <c r="H77" s="36">
        <f t="shared" si="8"/>
        <v>0</v>
      </c>
      <c r="I77" s="36">
        <f t="shared" si="9"/>
        <v>0</v>
      </c>
      <c r="J77" s="36">
        <f t="shared" si="10"/>
        <v>0</v>
      </c>
      <c r="K77" s="37">
        <f t="shared" si="11"/>
        <v>0</v>
      </c>
      <c r="L77" s="1"/>
      <c r="M77" s="96"/>
      <c r="N77" s="97"/>
      <c r="O77" s="97"/>
      <c r="P77" s="98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5">
      <c r="A78" s="1"/>
      <c r="B78" s="32">
        <v>4</v>
      </c>
      <c r="C78" s="45"/>
      <c r="D78" s="35"/>
      <c r="E78" s="34"/>
      <c r="F78" s="34"/>
      <c r="G78" s="35"/>
      <c r="H78" s="36">
        <f t="shared" si="8"/>
        <v>0</v>
      </c>
      <c r="I78" s="36">
        <f t="shared" si="9"/>
        <v>0</v>
      </c>
      <c r="J78" s="36">
        <f t="shared" si="10"/>
        <v>0</v>
      </c>
      <c r="K78" s="37">
        <f t="shared" si="11"/>
        <v>0</v>
      </c>
      <c r="L78" s="1"/>
      <c r="M78" s="96"/>
      <c r="N78" s="97"/>
      <c r="O78" s="97"/>
      <c r="P78" s="98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5">
      <c r="A79" s="1"/>
      <c r="B79" s="32">
        <v>5</v>
      </c>
      <c r="C79" s="45"/>
      <c r="D79" s="35"/>
      <c r="E79" s="34"/>
      <c r="F79" s="34"/>
      <c r="G79" s="35"/>
      <c r="H79" s="36">
        <f t="shared" si="8"/>
        <v>0</v>
      </c>
      <c r="I79" s="36">
        <f t="shared" si="9"/>
        <v>0</v>
      </c>
      <c r="J79" s="36">
        <f t="shared" si="10"/>
        <v>0</v>
      </c>
      <c r="K79" s="37">
        <f t="shared" si="11"/>
        <v>0</v>
      </c>
      <c r="L79" s="1"/>
      <c r="M79" s="96"/>
      <c r="N79" s="97"/>
      <c r="O79" s="97"/>
      <c r="P79" s="98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5">
      <c r="A80" s="1"/>
      <c r="B80" s="32">
        <v>6</v>
      </c>
      <c r="C80" s="45"/>
      <c r="D80" s="35"/>
      <c r="E80" s="34"/>
      <c r="F80" s="34"/>
      <c r="G80" s="35"/>
      <c r="H80" s="36">
        <f t="shared" si="8"/>
        <v>0</v>
      </c>
      <c r="I80" s="36">
        <f t="shared" si="9"/>
        <v>0</v>
      </c>
      <c r="J80" s="36">
        <f t="shared" si="10"/>
        <v>0</v>
      </c>
      <c r="K80" s="37">
        <f t="shared" si="11"/>
        <v>0</v>
      </c>
      <c r="L80" s="1"/>
      <c r="M80" s="99"/>
      <c r="N80" s="100"/>
      <c r="O80" s="100"/>
      <c r="P80" s="10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5">
      <c r="A81" s="1"/>
      <c r="B81" s="32">
        <v>7</v>
      </c>
      <c r="C81" s="45"/>
      <c r="D81" s="35"/>
      <c r="E81" s="34"/>
      <c r="F81" s="34"/>
      <c r="G81" s="35"/>
      <c r="H81" s="36">
        <f t="shared" si="8"/>
        <v>0</v>
      </c>
      <c r="I81" s="36">
        <f t="shared" si="9"/>
        <v>0</v>
      </c>
      <c r="J81" s="36">
        <f t="shared" si="10"/>
        <v>0</v>
      </c>
      <c r="K81" s="37">
        <f t="shared" si="11"/>
        <v>0</v>
      </c>
      <c r="L81" s="1"/>
      <c r="M81" s="26"/>
      <c r="N81" s="26"/>
      <c r="O81" s="26"/>
      <c r="P81" s="26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5">
      <c r="A82" s="1"/>
      <c r="B82" s="32">
        <v>8</v>
      </c>
      <c r="C82" s="45"/>
      <c r="D82" s="35"/>
      <c r="E82" s="34"/>
      <c r="F82" s="34"/>
      <c r="G82" s="35"/>
      <c r="H82" s="36">
        <f t="shared" si="8"/>
        <v>0</v>
      </c>
      <c r="I82" s="36">
        <f t="shared" si="9"/>
        <v>0</v>
      </c>
      <c r="J82" s="36">
        <f t="shared" ref="J82:J89" si="12">H82-(I82*30)</f>
        <v>0</v>
      </c>
      <c r="K82" s="37">
        <f t="shared" si="11"/>
        <v>0</v>
      </c>
      <c r="L82" s="1"/>
      <c r="M82" s="26"/>
      <c r="N82" s="26"/>
      <c r="O82" s="26"/>
      <c r="P82" s="26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6.5" customHeight="1" x14ac:dyDescent="0.25">
      <c r="A83" s="1"/>
      <c r="B83" s="32">
        <v>9</v>
      </c>
      <c r="C83" s="45"/>
      <c r="D83" s="35"/>
      <c r="E83" s="34"/>
      <c r="F83" s="34"/>
      <c r="G83" s="35"/>
      <c r="H83" s="36">
        <f t="shared" si="8"/>
        <v>0</v>
      </c>
      <c r="I83" s="36">
        <f t="shared" si="9"/>
        <v>0</v>
      </c>
      <c r="J83" s="36">
        <f t="shared" si="12"/>
        <v>0</v>
      </c>
      <c r="K83" s="37">
        <f t="shared" si="11"/>
        <v>0</v>
      </c>
      <c r="L83" s="1"/>
      <c r="M83" s="16"/>
      <c r="N83" s="16"/>
      <c r="O83" s="16"/>
      <c r="P83" s="16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6.5" customHeight="1" x14ac:dyDescent="0.25">
      <c r="A84" s="1"/>
      <c r="B84" s="32">
        <v>10</v>
      </c>
      <c r="C84" s="45"/>
      <c r="D84" s="35"/>
      <c r="E84" s="34"/>
      <c r="F84" s="34"/>
      <c r="G84" s="35"/>
      <c r="H84" s="36">
        <f t="shared" si="8"/>
        <v>0</v>
      </c>
      <c r="I84" s="36">
        <f t="shared" si="9"/>
        <v>0</v>
      </c>
      <c r="J84" s="36">
        <f t="shared" si="12"/>
        <v>0</v>
      </c>
      <c r="K84" s="37">
        <f t="shared" si="11"/>
        <v>0</v>
      </c>
      <c r="L84" s="1"/>
      <c r="M84" s="16"/>
      <c r="N84" s="16"/>
      <c r="O84" s="16"/>
      <c r="P84" s="16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6.5" customHeight="1" x14ac:dyDescent="0.25">
      <c r="A85" s="1"/>
      <c r="B85" s="32">
        <v>11</v>
      </c>
      <c r="C85" s="45"/>
      <c r="D85" s="35"/>
      <c r="E85" s="34"/>
      <c r="F85" s="34"/>
      <c r="G85" s="35"/>
      <c r="H85" s="36">
        <f t="shared" si="8"/>
        <v>0</v>
      </c>
      <c r="I85" s="36">
        <f t="shared" si="9"/>
        <v>0</v>
      </c>
      <c r="J85" s="36">
        <f t="shared" si="12"/>
        <v>0</v>
      </c>
      <c r="K85" s="37">
        <f t="shared" si="11"/>
        <v>0</v>
      </c>
      <c r="L85" s="1"/>
      <c r="M85" s="46"/>
      <c r="N85" s="46"/>
      <c r="O85" s="46"/>
      <c r="P85" s="46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6.5" customHeight="1" x14ac:dyDescent="0.25">
      <c r="A86" s="1"/>
      <c r="B86" s="32">
        <v>12</v>
      </c>
      <c r="C86" s="45"/>
      <c r="D86" s="35"/>
      <c r="E86" s="34"/>
      <c r="F86" s="34"/>
      <c r="G86" s="35"/>
      <c r="H86" s="36">
        <f t="shared" si="8"/>
        <v>0</v>
      </c>
      <c r="I86" s="36">
        <f t="shared" si="9"/>
        <v>0</v>
      </c>
      <c r="J86" s="36">
        <f t="shared" si="12"/>
        <v>0</v>
      </c>
      <c r="K86" s="37">
        <f t="shared" si="11"/>
        <v>0</v>
      </c>
      <c r="L86" s="1"/>
      <c r="M86" s="46"/>
      <c r="N86" s="46"/>
      <c r="O86" s="46"/>
      <c r="P86" s="46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6.5" customHeight="1" x14ac:dyDescent="0.25">
      <c r="A87" s="1"/>
      <c r="B87" s="32">
        <v>13</v>
      </c>
      <c r="C87" s="45"/>
      <c r="D87" s="35"/>
      <c r="E87" s="34"/>
      <c r="F87" s="34"/>
      <c r="G87" s="35"/>
      <c r="H87" s="36">
        <f t="shared" si="8"/>
        <v>0</v>
      </c>
      <c r="I87" s="36">
        <f t="shared" si="9"/>
        <v>0</v>
      </c>
      <c r="J87" s="36">
        <f t="shared" si="12"/>
        <v>0</v>
      </c>
      <c r="K87" s="37">
        <f t="shared" si="11"/>
        <v>0</v>
      </c>
      <c r="L87" s="1"/>
      <c r="M87" s="46"/>
      <c r="N87" s="46"/>
      <c r="O87" s="46"/>
      <c r="P87" s="46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6.5" customHeight="1" x14ac:dyDescent="0.25">
      <c r="A88" s="1"/>
      <c r="B88" s="32">
        <v>14</v>
      </c>
      <c r="C88" s="45"/>
      <c r="D88" s="35"/>
      <c r="E88" s="34"/>
      <c r="F88" s="34"/>
      <c r="G88" s="35"/>
      <c r="H88" s="36">
        <f t="shared" si="8"/>
        <v>0</v>
      </c>
      <c r="I88" s="36">
        <f t="shared" si="9"/>
        <v>0</v>
      </c>
      <c r="J88" s="36">
        <f t="shared" si="12"/>
        <v>0</v>
      </c>
      <c r="K88" s="37">
        <f t="shared" si="11"/>
        <v>0</v>
      </c>
      <c r="L88" s="1"/>
      <c r="M88" s="46"/>
      <c r="N88" s="46"/>
      <c r="O88" s="46"/>
      <c r="P88" s="46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5">
      <c r="A89" s="1"/>
      <c r="B89" s="32">
        <v>15</v>
      </c>
      <c r="C89" s="45"/>
      <c r="D89" s="35"/>
      <c r="E89" s="34"/>
      <c r="F89" s="34"/>
      <c r="G89" s="35"/>
      <c r="H89" s="36">
        <f t="shared" si="8"/>
        <v>0</v>
      </c>
      <c r="I89" s="36">
        <f t="shared" si="9"/>
        <v>0</v>
      </c>
      <c r="J89" s="36">
        <f t="shared" si="12"/>
        <v>0</v>
      </c>
      <c r="K89" s="37">
        <f t="shared" si="11"/>
        <v>0</v>
      </c>
      <c r="L89" s="1"/>
      <c r="M89" s="46"/>
      <c r="N89" s="46"/>
      <c r="O89" s="46"/>
      <c r="P89" s="46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1"/>
      <c r="C90" s="1"/>
      <c r="D90" s="2"/>
      <c r="E90" s="38"/>
      <c r="F90" s="38"/>
      <c r="G90" s="39" t="s">
        <v>13</v>
      </c>
      <c r="H90" s="36">
        <f>SUM(H75:H89)</f>
        <v>0</v>
      </c>
      <c r="I90" s="36">
        <f>SUM(I75:I89)</f>
        <v>0</v>
      </c>
      <c r="J90" s="40">
        <f>SUM(J75:J89)</f>
        <v>0</v>
      </c>
      <c r="K90" s="41">
        <f>SUM(K75:K89)</f>
        <v>0</v>
      </c>
      <c r="L90" s="1"/>
      <c r="M90" s="46"/>
      <c r="N90" s="46"/>
      <c r="O90" s="46"/>
      <c r="P90" s="46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46"/>
      <c r="N91" s="46"/>
      <c r="O91" s="46"/>
      <c r="P91" s="46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5">
      <c r="A92" s="1"/>
      <c r="B92" s="1"/>
      <c r="C92" s="1"/>
      <c r="D92" s="48" t="s">
        <v>22</v>
      </c>
      <c r="E92" s="49">
        <f>SUM(J44,K67,K90)</f>
        <v>0</v>
      </c>
      <c r="F92" s="2"/>
      <c r="G92" s="2"/>
      <c r="H92" s="3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2.5" customHeight="1" x14ac:dyDescent="0.25">
      <c r="A93" s="1"/>
      <c r="B93" s="50"/>
      <c r="C93" s="51" t="s">
        <v>22</v>
      </c>
      <c r="D93" s="51"/>
      <c r="E93" s="52">
        <f>IF(SUM(J44,K67,K90)&gt;40,40,SUM(J44,K67,K90))</f>
        <v>0</v>
      </c>
      <c r="F93" s="53" t="s">
        <v>48</v>
      </c>
      <c r="G93" s="76"/>
      <c r="H93" s="54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5">
      <c r="A94" s="1"/>
      <c r="B94" s="1"/>
      <c r="C94" s="1"/>
      <c r="D94" s="2"/>
      <c r="E94" s="2"/>
      <c r="F94" s="2"/>
      <c r="G94" s="2"/>
      <c r="H94" s="3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5">
      <c r="A95" s="1"/>
      <c r="B95" s="1"/>
      <c r="C95" s="1"/>
      <c r="D95" s="2"/>
      <c r="E95" s="2"/>
      <c r="F95" s="2"/>
      <c r="G95" s="2"/>
      <c r="H95" s="3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5">
      <c r="A96" s="55"/>
      <c r="B96" s="55" t="s">
        <v>44</v>
      </c>
      <c r="C96" s="55" t="s">
        <v>45</v>
      </c>
      <c r="D96" s="55"/>
      <c r="E96" s="55"/>
      <c r="F96" s="55" t="s">
        <v>15</v>
      </c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5">
      <c r="A97" s="1"/>
      <c r="B97" s="1"/>
      <c r="C97" s="1"/>
      <c r="D97" s="2"/>
      <c r="E97" s="2"/>
      <c r="F97" s="2"/>
      <c r="G97" s="2"/>
      <c r="H97" s="3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5">
      <c r="A98" s="1"/>
      <c r="B98" s="43" t="s">
        <v>2</v>
      </c>
      <c r="C98" s="44" t="s">
        <v>50</v>
      </c>
      <c r="D98" s="43" t="s">
        <v>4</v>
      </c>
      <c r="E98" s="43" t="s">
        <v>51</v>
      </c>
      <c r="F98" s="43" t="s">
        <v>12</v>
      </c>
      <c r="G98" s="2"/>
      <c r="H98" s="3"/>
      <c r="I98" s="2"/>
      <c r="J98" s="90" t="s">
        <v>14</v>
      </c>
      <c r="K98" s="91"/>
      <c r="L98" s="91"/>
      <c r="M98" s="9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32">
        <v>1</v>
      </c>
      <c r="C99" s="45"/>
      <c r="D99" s="35"/>
      <c r="E99" s="35"/>
      <c r="F99" s="36" t="str">
        <f>IF(C99="","",2)</f>
        <v/>
      </c>
      <c r="G99" s="2"/>
      <c r="H99" s="3"/>
      <c r="I99" s="2"/>
      <c r="J99" s="93" t="s">
        <v>49</v>
      </c>
      <c r="K99" s="94"/>
      <c r="L99" s="94"/>
      <c r="M99" s="95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6.5" customHeight="1" x14ac:dyDescent="0.25">
      <c r="A100" s="1"/>
      <c r="B100" s="32">
        <v>2</v>
      </c>
      <c r="C100" s="45"/>
      <c r="D100" s="33"/>
      <c r="E100" s="33"/>
      <c r="F100" s="36" t="str">
        <f t="shared" ref="F100:F101" si="13">IF(C100="","",2)</f>
        <v/>
      </c>
      <c r="G100" s="2"/>
      <c r="H100" s="3"/>
      <c r="I100" s="2"/>
      <c r="J100" s="96"/>
      <c r="K100" s="97"/>
      <c r="L100" s="97"/>
      <c r="M100" s="98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5">
      <c r="A101" s="1"/>
      <c r="B101" s="32">
        <v>3</v>
      </c>
      <c r="C101" s="45"/>
      <c r="D101" s="35"/>
      <c r="E101" s="35"/>
      <c r="F101" s="36" t="str">
        <f t="shared" si="13"/>
        <v/>
      </c>
      <c r="G101" s="2"/>
      <c r="H101" s="3"/>
      <c r="I101" s="2"/>
      <c r="J101" s="96"/>
      <c r="K101" s="97"/>
      <c r="L101" s="97"/>
      <c r="M101" s="98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5">
      <c r="A102" s="1"/>
      <c r="B102" s="23"/>
      <c r="C102" s="56"/>
      <c r="D102" s="23"/>
      <c r="E102" s="48" t="s">
        <v>28</v>
      </c>
      <c r="F102" s="57">
        <f>SUM(F99:F101)</f>
        <v>0</v>
      </c>
      <c r="G102" s="2"/>
      <c r="H102" s="3"/>
      <c r="I102" s="2"/>
      <c r="J102" s="96"/>
      <c r="K102" s="97"/>
      <c r="L102" s="97"/>
      <c r="M102" s="98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5">
      <c r="A103" s="1"/>
      <c r="B103" s="23"/>
      <c r="C103" s="56"/>
      <c r="D103" s="23"/>
      <c r="E103" s="39" t="s">
        <v>13</v>
      </c>
      <c r="F103" s="58">
        <f>IF(SUM(F99:F101)&gt;2,2,SUM(F99:F101))</f>
        <v>0</v>
      </c>
      <c r="G103" s="54" t="s">
        <v>52</v>
      </c>
      <c r="H103" s="3"/>
      <c r="I103" s="2"/>
      <c r="J103" s="96"/>
      <c r="K103" s="97"/>
      <c r="L103" s="97"/>
      <c r="M103" s="98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5">
      <c r="A104" s="1"/>
      <c r="B104" s="23"/>
      <c r="C104" s="56"/>
      <c r="D104" s="23"/>
      <c r="E104" s="23"/>
      <c r="F104" s="2"/>
      <c r="G104" s="2"/>
      <c r="H104" s="3"/>
      <c r="I104" s="2"/>
      <c r="J104" s="96"/>
      <c r="K104" s="97"/>
      <c r="L104" s="97"/>
      <c r="M104" s="98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5">
      <c r="A105" s="1"/>
      <c r="B105" s="23"/>
      <c r="C105" s="56"/>
      <c r="D105" s="23"/>
      <c r="E105" s="23"/>
      <c r="F105" s="2"/>
      <c r="G105" s="2"/>
      <c r="H105" s="3"/>
      <c r="I105" s="2"/>
      <c r="J105" s="96"/>
      <c r="K105" s="97"/>
      <c r="L105" s="97"/>
      <c r="M105" s="98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5">
      <c r="A106" s="59"/>
      <c r="B106" s="60"/>
      <c r="C106" s="61"/>
      <c r="D106" s="60"/>
      <c r="E106" s="60"/>
      <c r="F106" s="62"/>
      <c r="G106" s="62"/>
      <c r="H106" s="62"/>
      <c r="I106" s="2"/>
      <c r="J106" s="99"/>
      <c r="K106" s="100"/>
      <c r="L106" s="100"/>
      <c r="M106" s="10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5">
      <c r="A107" s="59"/>
      <c r="B107" s="60"/>
      <c r="C107" s="61"/>
      <c r="D107" s="60"/>
      <c r="E107" s="60"/>
      <c r="F107" s="62"/>
      <c r="G107" s="62"/>
      <c r="H107" s="62"/>
      <c r="I107" s="2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5">
      <c r="A108" s="1"/>
      <c r="B108" s="1"/>
      <c r="C108" s="1"/>
      <c r="D108" s="2"/>
      <c r="E108" s="2"/>
      <c r="F108" s="2"/>
      <c r="G108" s="2"/>
      <c r="H108" s="3"/>
      <c r="I108" s="2"/>
      <c r="J108" s="2"/>
      <c r="K108" s="1"/>
      <c r="L108" s="1"/>
      <c r="M108" s="1"/>
      <c r="N108" s="2"/>
      <c r="O108" s="2"/>
      <c r="P108" s="2"/>
      <c r="Q108" s="2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5">
      <c r="A109" s="63"/>
      <c r="B109" s="63" t="s">
        <v>53</v>
      </c>
      <c r="C109" s="63" t="s">
        <v>54</v>
      </c>
      <c r="D109" s="64"/>
      <c r="E109" s="65" t="s">
        <v>55</v>
      </c>
      <c r="F109" s="64"/>
      <c r="G109" s="64"/>
      <c r="H109" s="64"/>
      <c r="I109" s="64"/>
      <c r="J109" s="64"/>
      <c r="K109" s="66"/>
      <c r="L109" s="66"/>
      <c r="M109" s="66"/>
      <c r="N109" s="64"/>
      <c r="O109" s="64"/>
      <c r="P109" s="64"/>
      <c r="Q109" s="64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5">
      <c r="A110" s="1"/>
      <c r="B110" s="1"/>
      <c r="C110" s="1"/>
      <c r="D110" s="2"/>
      <c r="E110" s="2"/>
      <c r="F110" s="2"/>
      <c r="G110" s="2"/>
      <c r="H110" s="3"/>
      <c r="I110" s="2"/>
      <c r="J110" s="2"/>
      <c r="K110" s="1"/>
      <c r="L110" s="1"/>
      <c r="M110" s="1"/>
      <c r="N110" s="2"/>
      <c r="O110" s="2"/>
      <c r="P110" s="2"/>
      <c r="Q110" s="2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5">
      <c r="A111" s="1"/>
      <c r="B111" s="67" t="s">
        <v>57</v>
      </c>
      <c r="C111" s="67"/>
      <c r="D111" s="68"/>
      <c r="E111" s="68"/>
      <c r="F111" s="68"/>
      <c r="G111" s="68"/>
      <c r="H111" s="68"/>
      <c r="I111" s="68"/>
      <c r="J111" s="68"/>
      <c r="K111" s="69"/>
      <c r="L111" s="69"/>
      <c r="M111" s="69"/>
      <c r="N111" s="68"/>
      <c r="O111" s="68"/>
      <c r="P111" s="68"/>
      <c r="Q111" s="68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5">
      <c r="A112" s="16"/>
      <c r="B112" s="28"/>
      <c r="C112" s="28"/>
      <c r="D112" s="3"/>
      <c r="E112" s="3"/>
      <c r="F112" s="3"/>
      <c r="G112" s="3"/>
      <c r="H112" s="3"/>
      <c r="I112" s="3"/>
      <c r="J112" s="3"/>
      <c r="K112" s="16"/>
      <c r="L112" s="16"/>
      <c r="M112" s="16"/>
      <c r="N112" s="3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5">
      <c r="A113" s="16"/>
      <c r="B113" s="67" t="s">
        <v>56</v>
      </c>
      <c r="C113" s="67"/>
      <c r="D113" s="70" t="s">
        <v>15</v>
      </c>
      <c r="E113" s="68"/>
      <c r="F113" s="68"/>
      <c r="G113" s="68"/>
      <c r="H113" s="68"/>
      <c r="I113" s="68"/>
      <c r="J113" s="68"/>
      <c r="K113" s="69"/>
      <c r="L113" s="69"/>
      <c r="M113" s="69"/>
      <c r="N113" s="68"/>
      <c r="O113" s="68"/>
      <c r="P113" s="68"/>
      <c r="Q113" s="68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5">
      <c r="A114" s="1"/>
      <c r="B114" s="1"/>
      <c r="C114" s="1"/>
      <c r="D114" s="2"/>
      <c r="E114" s="2"/>
      <c r="F114" s="2"/>
      <c r="G114" s="2"/>
      <c r="H114" s="3"/>
      <c r="I114" s="2"/>
      <c r="J114" s="2"/>
      <c r="K114" s="1"/>
      <c r="L114" s="1"/>
      <c r="M114" s="1"/>
      <c r="N114" s="2"/>
      <c r="O114" s="2"/>
      <c r="P114" s="2"/>
      <c r="Q114" s="2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5">
      <c r="A115" s="1"/>
      <c r="B115" s="43" t="s">
        <v>2</v>
      </c>
      <c r="C115" s="44" t="s">
        <v>24</v>
      </c>
      <c r="D115" s="44" t="s">
        <v>65</v>
      </c>
      <c r="E115" s="43" t="s">
        <v>12</v>
      </c>
      <c r="F115" s="74"/>
      <c r="G115" s="2"/>
      <c r="H115" s="3"/>
      <c r="I115" s="2"/>
      <c r="J115" s="119" t="s">
        <v>14</v>
      </c>
      <c r="K115" s="119"/>
      <c r="L115" s="22"/>
      <c r="M115" s="22"/>
      <c r="N115" s="22"/>
      <c r="O115" s="2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6.5" customHeight="1" x14ac:dyDescent="0.25">
      <c r="A116" s="1"/>
      <c r="B116" s="32">
        <v>1</v>
      </c>
      <c r="C116" s="45"/>
      <c r="D116" s="45"/>
      <c r="E116" s="36" t="str">
        <f>IF(C116="","",(IF(D116="Grau o diplomatura",1,IF(D116="Postgrau",1.5,(IF(D116="Màster",2,""))))))</f>
        <v/>
      </c>
      <c r="F116" s="74"/>
      <c r="G116" s="2"/>
      <c r="H116" s="3"/>
      <c r="I116" s="2"/>
      <c r="J116" s="118" t="s">
        <v>58</v>
      </c>
      <c r="K116" s="118"/>
      <c r="L116" s="111"/>
      <c r="M116" s="111"/>
      <c r="N116" s="111"/>
      <c r="O116" s="11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 t="s">
        <v>66</v>
      </c>
      <c r="AA116" s="1"/>
      <c r="AB116" s="1"/>
    </row>
    <row r="117" spans="1:28" ht="16.5" customHeight="1" x14ac:dyDescent="0.25">
      <c r="A117" s="1"/>
      <c r="B117" s="32">
        <v>2</v>
      </c>
      <c r="C117" s="45"/>
      <c r="D117" s="45"/>
      <c r="E117" s="36" t="str">
        <f t="shared" ref="E117:E120" si="14">IF(C117="","",(IF(D117="Grau o diplomatura",1,IF(D117="Postgrau",1.5,(IF(D117="Màster",2,""))))))</f>
        <v/>
      </c>
      <c r="F117" s="74"/>
      <c r="G117" s="2"/>
      <c r="H117" s="3"/>
      <c r="I117" s="2"/>
      <c r="J117" s="118"/>
      <c r="K117" s="118"/>
      <c r="L117" s="112"/>
      <c r="M117" s="112"/>
      <c r="N117" s="112"/>
      <c r="O117" s="11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 t="s">
        <v>67</v>
      </c>
      <c r="AA117" s="1"/>
      <c r="AB117" s="1"/>
    </row>
    <row r="118" spans="1:28" x14ac:dyDescent="0.25">
      <c r="A118" s="1"/>
      <c r="B118" s="32">
        <v>3</v>
      </c>
      <c r="C118" s="45"/>
      <c r="D118" s="45"/>
      <c r="E118" s="36" t="str">
        <f t="shared" si="14"/>
        <v/>
      </c>
      <c r="F118" s="74"/>
      <c r="G118" s="2"/>
      <c r="H118" s="3"/>
      <c r="I118" s="2"/>
      <c r="J118" s="118"/>
      <c r="K118" s="118"/>
      <c r="L118" s="112"/>
      <c r="M118" s="112"/>
      <c r="N118" s="112"/>
      <c r="O118" s="11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 t="s">
        <v>68</v>
      </c>
      <c r="AA118" s="1"/>
      <c r="AB118" s="1"/>
    </row>
    <row r="119" spans="1:28" x14ac:dyDescent="0.25">
      <c r="A119" s="1"/>
      <c r="B119" s="32">
        <v>4</v>
      </c>
      <c r="C119" s="45"/>
      <c r="D119" s="45"/>
      <c r="E119" s="36" t="str">
        <f t="shared" si="14"/>
        <v/>
      </c>
      <c r="F119" s="74"/>
      <c r="G119" s="2"/>
      <c r="H119" s="3"/>
      <c r="I119" s="2"/>
      <c r="J119" s="118"/>
      <c r="K119" s="118"/>
      <c r="L119" s="112"/>
      <c r="M119" s="112"/>
      <c r="N119" s="112"/>
      <c r="O119" s="11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5">
      <c r="A120" s="1"/>
      <c r="B120" s="32">
        <v>5</v>
      </c>
      <c r="C120" s="45"/>
      <c r="D120" s="45"/>
      <c r="E120" s="36" t="str">
        <f t="shared" si="14"/>
        <v/>
      </c>
      <c r="F120" s="74"/>
      <c r="G120" s="2"/>
      <c r="H120" s="3"/>
      <c r="I120" s="2"/>
      <c r="J120" s="118"/>
      <c r="K120" s="118"/>
      <c r="L120" s="112"/>
      <c r="M120" s="112"/>
      <c r="N120" s="112"/>
      <c r="O120" s="11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5">
      <c r="A121" s="1"/>
      <c r="B121" s="1"/>
      <c r="C121" s="1"/>
      <c r="D121" s="48" t="s">
        <v>28</v>
      </c>
      <c r="E121" s="2">
        <f>SUM(E116:E120)</f>
        <v>0</v>
      </c>
      <c r="F121" s="2"/>
      <c r="G121" s="2"/>
      <c r="H121" s="3"/>
      <c r="I121" s="2"/>
      <c r="J121" s="71"/>
      <c r="K121" s="71"/>
      <c r="L121" s="112"/>
      <c r="M121" s="112"/>
      <c r="N121" s="112"/>
      <c r="O121" s="11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 t="s">
        <v>69</v>
      </c>
      <c r="AA121" s="1"/>
      <c r="AB121" s="1"/>
    </row>
    <row r="122" spans="1:28" x14ac:dyDescent="0.25">
      <c r="A122" s="1"/>
      <c r="B122" s="1"/>
      <c r="C122" s="1"/>
      <c r="D122" s="72" t="s">
        <v>19</v>
      </c>
      <c r="E122" s="73">
        <f>IF(SUM(E116:E120)&gt;2,2,SUM(E116:E120))</f>
        <v>0</v>
      </c>
      <c r="F122" s="1" t="s">
        <v>15</v>
      </c>
      <c r="G122" s="2"/>
      <c r="H122" s="3"/>
      <c r="I122" s="2"/>
      <c r="J122" s="26"/>
      <c r="K122" s="26"/>
      <c r="L122" s="26"/>
      <c r="M122" s="26"/>
      <c r="N122" s="26"/>
      <c r="O122" s="26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 t="s">
        <v>70</v>
      </c>
      <c r="AA122" s="1"/>
      <c r="AB122" s="1"/>
    </row>
    <row r="123" spans="1:28" x14ac:dyDescent="0.25">
      <c r="A123" s="1"/>
      <c r="B123" s="1"/>
      <c r="C123" s="1"/>
      <c r="D123" s="89"/>
      <c r="E123" s="89"/>
      <c r="F123" s="74"/>
      <c r="G123" s="14"/>
      <c r="H123" s="3"/>
      <c r="I123" s="2"/>
      <c r="J123" s="26"/>
      <c r="K123" s="26"/>
      <c r="L123" s="26"/>
      <c r="M123" s="26"/>
      <c r="N123" s="26"/>
      <c r="O123" s="26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 t="s">
        <v>66</v>
      </c>
      <c r="AA123" s="1"/>
      <c r="AB123" s="1"/>
    </row>
    <row r="124" spans="1:28" x14ac:dyDescent="0.25">
      <c r="A124" s="1"/>
      <c r="B124" s="1"/>
      <c r="C124" s="1"/>
      <c r="D124" s="1"/>
      <c r="E124" s="1"/>
      <c r="F124" s="1"/>
      <c r="G124" s="1"/>
      <c r="H124" s="1"/>
      <c r="I124" s="2"/>
      <c r="J124" s="26"/>
      <c r="K124" s="26"/>
      <c r="L124" s="26"/>
      <c r="M124" s="26"/>
      <c r="N124" s="26"/>
      <c r="O124" s="26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5">
      <c r="A125" s="1"/>
      <c r="B125" s="1"/>
      <c r="C125" s="1"/>
      <c r="D125" s="1"/>
      <c r="E125" s="1"/>
      <c r="F125" s="1"/>
      <c r="G125" s="1"/>
      <c r="H125" s="1"/>
      <c r="I125" s="2"/>
      <c r="J125" s="2"/>
      <c r="K125" s="1"/>
      <c r="L125" s="1"/>
      <c r="M125" s="1"/>
      <c r="N125" s="2"/>
      <c r="O125" s="2"/>
      <c r="P125" s="2"/>
      <c r="Q125" s="2"/>
      <c r="R125" s="1"/>
      <c r="S125" s="1"/>
      <c r="T125" s="1"/>
      <c r="U125" s="1"/>
      <c r="V125" s="1"/>
      <c r="W125" s="1"/>
      <c r="X125" s="1"/>
      <c r="Y125" s="1"/>
      <c r="Z125" s="1" t="s">
        <v>71</v>
      </c>
      <c r="AA125" s="1"/>
      <c r="AB125" s="1"/>
    </row>
    <row r="126" spans="1:28" x14ac:dyDescent="0.25">
      <c r="A126" s="1"/>
      <c r="B126" s="1"/>
      <c r="C126" s="1"/>
      <c r="D126" s="2"/>
      <c r="E126" s="2"/>
      <c r="F126" s="2"/>
      <c r="G126" s="2"/>
      <c r="H126" s="3"/>
      <c r="I126" s="2"/>
      <c r="J126" s="2"/>
      <c r="K126" s="1"/>
      <c r="L126" s="1"/>
      <c r="M126" s="1"/>
      <c r="N126" s="2"/>
      <c r="O126" s="2"/>
      <c r="P126" s="2"/>
      <c r="Q126" s="2"/>
      <c r="R126" s="1"/>
      <c r="S126" s="1"/>
      <c r="T126" s="1"/>
      <c r="U126" s="1"/>
      <c r="V126" s="1"/>
      <c r="W126" s="1"/>
      <c r="X126" s="1"/>
      <c r="Y126" s="1"/>
      <c r="Z126" s="1" t="s">
        <v>70</v>
      </c>
      <c r="AA126" s="1"/>
      <c r="AB126" s="1"/>
    </row>
    <row r="127" spans="1:28" x14ac:dyDescent="0.25">
      <c r="A127" s="1"/>
      <c r="B127" s="67" t="s">
        <v>72</v>
      </c>
      <c r="C127" s="67"/>
      <c r="D127" s="70" t="s">
        <v>73</v>
      </c>
      <c r="E127" s="68"/>
      <c r="F127" s="68"/>
      <c r="G127" s="68"/>
      <c r="H127" s="68"/>
      <c r="I127" s="68"/>
      <c r="J127" s="68"/>
      <c r="K127" s="69"/>
      <c r="L127" s="69"/>
      <c r="M127" s="69"/>
      <c r="N127" s="68"/>
      <c r="O127" s="68"/>
      <c r="P127" s="68"/>
      <c r="Q127" s="68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5">
      <c r="A128" s="1"/>
      <c r="B128" s="1"/>
      <c r="C128" s="1"/>
      <c r="D128" s="2"/>
      <c r="E128" s="2"/>
      <c r="F128" s="2"/>
      <c r="G128" s="2"/>
      <c r="H128" s="3"/>
      <c r="I128" s="2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36.75" customHeight="1" x14ac:dyDescent="0.25">
      <c r="A129" s="1"/>
      <c r="B129" s="43" t="s">
        <v>2</v>
      </c>
      <c r="C129" s="44" t="s">
        <v>16</v>
      </c>
      <c r="D129" s="43" t="s">
        <v>18</v>
      </c>
      <c r="E129" s="43" t="s">
        <v>17</v>
      </c>
      <c r="F129" s="43" t="s">
        <v>12</v>
      </c>
      <c r="G129" s="3"/>
      <c r="H129" s="2"/>
      <c r="I129" s="90" t="s">
        <v>14</v>
      </c>
      <c r="J129" s="91"/>
      <c r="K129" s="91"/>
      <c r="L129" s="9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6.5" customHeight="1" x14ac:dyDescent="0.25">
      <c r="A130" s="1"/>
      <c r="B130" s="32">
        <v>1</v>
      </c>
      <c r="C130" s="45"/>
      <c r="D130" s="35"/>
      <c r="E130" s="35"/>
      <c r="F130" s="36" t="str">
        <f>IF(C130="","",IF(E130="",1.5,IF(E130&gt;300,6.5,IF(E130&gt;225,5.25,IF(E130&gt;150,3.75,IF(E130&gt;75,2.5,1.5))))))</f>
        <v/>
      </c>
      <c r="G130" s="3"/>
      <c r="H130" s="2"/>
      <c r="I130" s="93" t="s">
        <v>75</v>
      </c>
      <c r="J130" s="94"/>
      <c r="K130" s="94"/>
      <c r="L130" s="9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5">
      <c r="A131" s="1"/>
      <c r="B131" s="32">
        <v>2</v>
      </c>
      <c r="C131" s="45"/>
      <c r="D131" s="35"/>
      <c r="E131" s="35"/>
      <c r="F131" s="36" t="str">
        <f t="shared" ref="F131:F174" si="15">IF(C131="","",IF(E131="",1.5,IF(E131&gt;300,6.5,IF(E131&gt;225,5.25,IF(E131&gt;150,3.75,IF(E131&gt;75,2.5,1.5))))))</f>
        <v/>
      </c>
      <c r="G131" s="3"/>
      <c r="H131" s="2"/>
      <c r="I131" s="96"/>
      <c r="J131" s="97"/>
      <c r="K131" s="97"/>
      <c r="L131" s="98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5">
      <c r="A132" s="1"/>
      <c r="B132" s="32">
        <v>3</v>
      </c>
      <c r="C132" s="75"/>
      <c r="D132" s="35"/>
      <c r="E132" s="35"/>
      <c r="F132" s="36" t="str">
        <f t="shared" si="15"/>
        <v/>
      </c>
      <c r="G132" s="3"/>
      <c r="H132" s="2"/>
      <c r="I132" s="96"/>
      <c r="J132" s="97"/>
      <c r="K132" s="97"/>
      <c r="L132" s="98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5">
      <c r="A133" s="1"/>
      <c r="B133" s="32">
        <v>4</v>
      </c>
      <c r="C133" s="75"/>
      <c r="D133" s="35"/>
      <c r="E133" s="35"/>
      <c r="F133" s="36" t="str">
        <f t="shared" si="15"/>
        <v/>
      </c>
      <c r="G133" s="3"/>
      <c r="H133" s="2"/>
      <c r="I133" s="96"/>
      <c r="J133" s="97"/>
      <c r="K133" s="97"/>
      <c r="L133" s="98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5">
      <c r="A134" s="1"/>
      <c r="B134" s="32">
        <v>5</v>
      </c>
      <c r="C134" s="45"/>
      <c r="D134" s="35"/>
      <c r="E134" s="35"/>
      <c r="F134" s="36" t="str">
        <f t="shared" si="15"/>
        <v/>
      </c>
      <c r="G134" s="3"/>
      <c r="H134" s="2"/>
      <c r="I134" s="96"/>
      <c r="J134" s="97"/>
      <c r="K134" s="97"/>
      <c r="L134" s="98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5">
      <c r="A135" s="1"/>
      <c r="B135" s="32">
        <v>6</v>
      </c>
      <c r="C135" s="75"/>
      <c r="D135" s="33"/>
      <c r="E135" s="35"/>
      <c r="F135" s="36" t="str">
        <f t="shared" si="15"/>
        <v/>
      </c>
      <c r="G135" s="3"/>
      <c r="H135" s="2"/>
      <c r="I135" s="96"/>
      <c r="J135" s="97"/>
      <c r="K135" s="97"/>
      <c r="L135" s="98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5">
      <c r="A136" s="1"/>
      <c r="B136" s="32">
        <v>7</v>
      </c>
      <c r="C136" s="75"/>
      <c r="D136" s="35"/>
      <c r="E136" s="35"/>
      <c r="F136" s="36" t="str">
        <f t="shared" si="15"/>
        <v/>
      </c>
      <c r="G136" s="3"/>
      <c r="H136" s="2"/>
      <c r="I136" s="99"/>
      <c r="J136" s="100"/>
      <c r="K136" s="100"/>
      <c r="L136" s="10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5">
      <c r="A137" s="1"/>
      <c r="B137" s="32">
        <v>8</v>
      </c>
      <c r="C137" s="45"/>
      <c r="D137" s="35"/>
      <c r="E137" s="35"/>
      <c r="F137" s="36" t="str">
        <f t="shared" si="15"/>
        <v/>
      </c>
      <c r="G137" s="3"/>
      <c r="H137" s="2"/>
      <c r="I137" s="26"/>
      <c r="J137" s="26"/>
      <c r="K137" s="26"/>
      <c r="L137" s="2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5">
      <c r="A138" s="1"/>
      <c r="B138" s="32">
        <v>9</v>
      </c>
      <c r="C138" s="45"/>
      <c r="D138" s="35"/>
      <c r="E138" s="35"/>
      <c r="F138" s="36" t="str">
        <f t="shared" si="15"/>
        <v/>
      </c>
      <c r="G138" s="3"/>
      <c r="H138" s="2"/>
      <c r="I138" s="26"/>
      <c r="J138" s="26"/>
      <c r="K138" s="26"/>
      <c r="L138" s="2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5">
      <c r="A139" s="1"/>
      <c r="B139" s="32">
        <v>10</v>
      </c>
      <c r="C139" s="45"/>
      <c r="D139" s="35"/>
      <c r="E139" s="35"/>
      <c r="F139" s="36" t="str">
        <f t="shared" si="15"/>
        <v/>
      </c>
      <c r="G139" s="3"/>
      <c r="H139" s="2"/>
      <c r="I139" s="26"/>
      <c r="J139" s="26"/>
      <c r="K139" s="26"/>
      <c r="L139" s="2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5">
      <c r="A140" s="1"/>
      <c r="B140" s="32">
        <v>11</v>
      </c>
      <c r="C140" s="45"/>
      <c r="D140" s="35"/>
      <c r="E140" s="35"/>
      <c r="F140" s="36" t="str">
        <f t="shared" si="15"/>
        <v/>
      </c>
      <c r="G140" s="3"/>
      <c r="H140" s="2"/>
      <c r="I140" s="26"/>
      <c r="J140" s="26"/>
      <c r="K140" s="26"/>
      <c r="L140" s="2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5">
      <c r="A141" s="1"/>
      <c r="B141" s="32">
        <v>12</v>
      </c>
      <c r="C141" s="45"/>
      <c r="D141" s="35"/>
      <c r="E141" s="35"/>
      <c r="F141" s="36" t="str">
        <f t="shared" si="15"/>
        <v/>
      </c>
      <c r="G141" s="3"/>
      <c r="H141" s="2"/>
      <c r="I141" s="26"/>
      <c r="J141" s="26"/>
      <c r="K141" s="26"/>
      <c r="L141" s="2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5">
      <c r="A142" s="1"/>
      <c r="B142" s="32">
        <v>13</v>
      </c>
      <c r="C142" s="45"/>
      <c r="D142" s="35"/>
      <c r="E142" s="35"/>
      <c r="F142" s="36" t="str">
        <f t="shared" si="15"/>
        <v/>
      </c>
      <c r="G142" s="3"/>
      <c r="H142" s="2"/>
      <c r="I142" s="26"/>
      <c r="J142" s="26"/>
      <c r="K142" s="26"/>
      <c r="L142" s="2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5">
      <c r="A143" s="1"/>
      <c r="B143" s="32">
        <v>14</v>
      </c>
      <c r="C143" s="45"/>
      <c r="D143" s="35"/>
      <c r="E143" s="35"/>
      <c r="F143" s="36" t="str">
        <f t="shared" si="15"/>
        <v/>
      </c>
      <c r="G143" s="3"/>
      <c r="H143" s="2"/>
      <c r="I143" s="26"/>
      <c r="J143" s="26"/>
      <c r="K143" s="26"/>
      <c r="L143" s="2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5">
      <c r="A144" s="1"/>
      <c r="B144" s="32">
        <v>15</v>
      </c>
      <c r="C144" s="45"/>
      <c r="D144" s="35"/>
      <c r="E144" s="35"/>
      <c r="F144" s="36" t="str">
        <f t="shared" si="15"/>
        <v/>
      </c>
      <c r="G144" s="3"/>
      <c r="H144" s="2"/>
      <c r="I144" s="26"/>
      <c r="J144" s="26"/>
      <c r="K144" s="26"/>
      <c r="L144" s="2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5">
      <c r="A145" s="1"/>
      <c r="B145" s="32">
        <v>16</v>
      </c>
      <c r="C145" s="45"/>
      <c r="D145" s="35"/>
      <c r="E145" s="35"/>
      <c r="F145" s="36" t="str">
        <f t="shared" si="15"/>
        <v/>
      </c>
      <c r="G145" s="3"/>
      <c r="H145" s="2"/>
      <c r="I145" s="26"/>
      <c r="J145" s="26"/>
      <c r="K145" s="26"/>
      <c r="L145" s="2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5">
      <c r="A146" s="1"/>
      <c r="B146" s="32">
        <v>17</v>
      </c>
      <c r="C146" s="45"/>
      <c r="D146" s="35"/>
      <c r="E146" s="35"/>
      <c r="F146" s="36" t="str">
        <f t="shared" si="15"/>
        <v/>
      </c>
      <c r="G146" s="3"/>
      <c r="H146" s="2"/>
      <c r="I146" s="26"/>
      <c r="J146" s="26"/>
      <c r="K146" s="26"/>
      <c r="L146" s="2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5">
      <c r="A147" s="1"/>
      <c r="B147" s="32">
        <v>18</v>
      </c>
      <c r="C147" s="45"/>
      <c r="D147" s="35"/>
      <c r="E147" s="35"/>
      <c r="F147" s="36" t="str">
        <f t="shared" si="15"/>
        <v/>
      </c>
      <c r="G147" s="3"/>
      <c r="H147" s="2"/>
      <c r="I147" s="26"/>
      <c r="J147" s="26"/>
      <c r="K147" s="26"/>
      <c r="L147" s="2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5">
      <c r="A148" s="1"/>
      <c r="B148" s="32">
        <v>19</v>
      </c>
      <c r="C148" s="45"/>
      <c r="D148" s="35"/>
      <c r="E148" s="35"/>
      <c r="F148" s="36" t="str">
        <f t="shared" si="15"/>
        <v/>
      </c>
      <c r="G148" s="3"/>
      <c r="H148" s="2"/>
      <c r="I148" s="26"/>
      <c r="J148" s="26"/>
      <c r="K148" s="26"/>
      <c r="L148" s="2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5">
      <c r="A149" s="1"/>
      <c r="B149" s="32">
        <v>20</v>
      </c>
      <c r="C149" s="45"/>
      <c r="D149" s="35"/>
      <c r="E149" s="35"/>
      <c r="F149" s="36" t="str">
        <f t="shared" si="15"/>
        <v/>
      </c>
      <c r="G149" s="3"/>
      <c r="H149" s="2"/>
      <c r="I149" s="26"/>
      <c r="J149" s="26"/>
      <c r="K149" s="26"/>
      <c r="L149" s="2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5">
      <c r="A150" s="1"/>
      <c r="B150" s="32">
        <v>21</v>
      </c>
      <c r="C150" s="45"/>
      <c r="D150" s="35"/>
      <c r="E150" s="35"/>
      <c r="F150" s="36" t="str">
        <f t="shared" si="15"/>
        <v/>
      </c>
      <c r="G150" s="3"/>
      <c r="H150" s="2"/>
      <c r="I150" s="26"/>
      <c r="J150" s="26"/>
      <c r="K150" s="26"/>
      <c r="L150" s="2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5">
      <c r="A151" s="1"/>
      <c r="B151" s="32">
        <v>22</v>
      </c>
      <c r="C151" s="45"/>
      <c r="D151" s="35"/>
      <c r="E151" s="35"/>
      <c r="F151" s="36" t="str">
        <f t="shared" si="15"/>
        <v/>
      </c>
      <c r="G151" s="3"/>
      <c r="H151" s="2"/>
      <c r="I151" s="26"/>
      <c r="J151" s="26"/>
      <c r="K151" s="26"/>
      <c r="L151" s="2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5">
      <c r="A152" s="1"/>
      <c r="B152" s="32">
        <v>23</v>
      </c>
      <c r="C152" s="45"/>
      <c r="D152" s="35"/>
      <c r="E152" s="35"/>
      <c r="F152" s="36" t="str">
        <f t="shared" si="15"/>
        <v/>
      </c>
      <c r="G152" s="3"/>
      <c r="H152" s="2"/>
      <c r="I152" s="26"/>
      <c r="J152" s="26"/>
      <c r="K152" s="26"/>
      <c r="L152" s="2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5">
      <c r="A153" s="1"/>
      <c r="B153" s="32">
        <v>24</v>
      </c>
      <c r="C153" s="45"/>
      <c r="D153" s="35"/>
      <c r="E153" s="35"/>
      <c r="F153" s="36" t="str">
        <f t="shared" si="15"/>
        <v/>
      </c>
      <c r="G153" s="3"/>
      <c r="H153" s="2"/>
      <c r="I153" s="26"/>
      <c r="J153" s="26"/>
      <c r="K153" s="26"/>
      <c r="L153" s="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5">
      <c r="A154" s="1"/>
      <c r="B154" s="32">
        <v>25</v>
      </c>
      <c r="C154" s="45"/>
      <c r="D154" s="35"/>
      <c r="E154" s="35"/>
      <c r="F154" s="36" t="str">
        <f t="shared" si="15"/>
        <v/>
      </c>
      <c r="G154" s="3"/>
      <c r="H154" s="2"/>
      <c r="I154" s="26"/>
      <c r="J154" s="26"/>
      <c r="K154" s="26"/>
      <c r="L154" s="2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5">
      <c r="A155" s="1"/>
      <c r="B155" s="32">
        <v>26</v>
      </c>
      <c r="C155" s="45"/>
      <c r="D155" s="35"/>
      <c r="E155" s="35"/>
      <c r="F155" s="36" t="str">
        <f t="shared" si="15"/>
        <v/>
      </c>
      <c r="G155" s="3"/>
      <c r="H155" s="2"/>
      <c r="I155" s="26"/>
      <c r="J155" s="26"/>
      <c r="K155" s="26"/>
      <c r="L155" s="2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5">
      <c r="A156" s="1"/>
      <c r="B156" s="32">
        <v>27</v>
      </c>
      <c r="C156" s="45"/>
      <c r="D156" s="35"/>
      <c r="E156" s="35"/>
      <c r="F156" s="36" t="str">
        <f t="shared" si="15"/>
        <v/>
      </c>
      <c r="G156" s="3"/>
      <c r="H156" s="2"/>
      <c r="I156" s="26"/>
      <c r="J156" s="26"/>
      <c r="K156" s="26"/>
      <c r="L156" s="2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5">
      <c r="A157" s="1"/>
      <c r="B157" s="32">
        <v>28</v>
      </c>
      <c r="C157" s="45"/>
      <c r="D157" s="35"/>
      <c r="E157" s="35"/>
      <c r="F157" s="36" t="str">
        <f t="shared" si="15"/>
        <v/>
      </c>
      <c r="G157" s="3"/>
      <c r="H157" s="2"/>
      <c r="I157" s="26"/>
      <c r="J157" s="26"/>
      <c r="K157" s="26"/>
      <c r="L157" s="2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5">
      <c r="A158" s="1"/>
      <c r="B158" s="32">
        <v>29</v>
      </c>
      <c r="C158" s="45"/>
      <c r="D158" s="35"/>
      <c r="E158" s="35"/>
      <c r="F158" s="36" t="str">
        <f t="shared" si="15"/>
        <v/>
      </c>
      <c r="G158" s="3"/>
      <c r="H158" s="2"/>
      <c r="I158" s="26"/>
      <c r="J158" s="26"/>
      <c r="K158" s="26"/>
      <c r="L158" s="2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5">
      <c r="A159" s="1"/>
      <c r="B159" s="32">
        <v>30</v>
      </c>
      <c r="C159" s="45"/>
      <c r="D159" s="35"/>
      <c r="E159" s="35"/>
      <c r="F159" s="36" t="str">
        <f t="shared" si="15"/>
        <v/>
      </c>
      <c r="G159" s="3"/>
      <c r="H159" s="2"/>
      <c r="I159" s="26"/>
      <c r="J159" s="26"/>
      <c r="K159" s="26"/>
      <c r="L159" s="2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5">
      <c r="A160" s="1"/>
      <c r="B160" s="32">
        <v>31</v>
      </c>
      <c r="C160" s="45"/>
      <c r="D160" s="35"/>
      <c r="E160" s="35"/>
      <c r="F160" s="36" t="str">
        <f t="shared" si="15"/>
        <v/>
      </c>
      <c r="G160" s="3"/>
      <c r="H160" s="2"/>
      <c r="I160" s="26"/>
      <c r="J160" s="26"/>
      <c r="K160" s="26"/>
      <c r="L160" s="2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5">
      <c r="A161" s="1"/>
      <c r="B161" s="32">
        <v>32</v>
      </c>
      <c r="C161" s="45"/>
      <c r="D161" s="35"/>
      <c r="E161" s="35"/>
      <c r="F161" s="36" t="str">
        <f t="shared" si="15"/>
        <v/>
      </c>
      <c r="G161" s="3"/>
      <c r="H161" s="2"/>
      <c r="I161" s="26"/>
      <c r="J161" s="26"/>
      <c r="K161" s="26"/>
      <c r="L161" s="2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5">
      <c r="A162" s="1"/>
      <c r="B162" s="32">
        <v>33</v>
      </c>
      <c r="C162" s="45"/>
      <c r="D162" s="35"/>
      <c r="E162" s="35"/>
      <c r="F162" s="36" t="str">
        <f t="shared" si="15"/>
        <v/>
      </c>
      <c r="G162" s="3"/>
      <c r="H162" s="2"/>
      <c r="I162" s="26"/>
      <c r="J162" s="26"/>
      <c r="K162" s="26"/>
      <c r="L162" s="2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5">
      <c r="A163" s="1"/>
      <c r="B163" s="32">
        <v>34</v>
      </c>
      <c r="C163" s="45"/>
      <c r="D163" s="35"/>
      <c r="E163" s="35"/>
      <c r="F163" s="36" t="str">
        <f t="shared" si="15"/>
        <v/>
      </c>
      <c r="G163" s="3"/>
      <c r="H163" s="2"/>
      <c r="I163" s="26"/>
      <c r="J163" s="26"/>
      <c r="K163" s="26"/>
      <c r="L163" s="2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5">
      <c r="A164" s="1"/>
      <c r="B164" s="32">
        <v>35</v>
      </c>
      <c r="C164" s="45"/>
      <c r="D164" s="35"/>
      <c r="E164" s="35"/>
      <c r="F164" s="36" t="str">
        <f t="shared" si="15"/>
        <v/>
      </c>
      <c r="G164" s="3"/>
      <c r="H164" s="2"/>
      <c r="I164" s="26"/>
      <c r="J164" s="26"/>
      <c r="K164" s="26"/>
      <c r="L164" s="2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5">
      <c r="A165" s="1"/>
      <c r="B165" s="32">
        <v>36</v>
      </c>
      <c r="C165" s="45"/>
      <c r="D165" s="35"/>
      <c r="E165" s="35"/>
      <c r="F165" s="36" t="str">
        <f t="shared" si="15"/>
        <v/>
      </c>
      <c r="G165" s="3"/>
      <c r="H165" s="2"/>
      <c r="I165" s="26"/>
      <c r="J165" s="26"/>
      <c r="K165" s="26"/>
      <c r="L165" s="2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5">
      <c r="A166" s="1"/>
      <c r="B166" s="32">
        <v>37</v>
      </c>
      <c r="C166" s="45"/>
      <c r="D166" s="35"/>
      <c r="E166" s="35"/>
      <c r="F166" s="36" t="str">
        <f t="shared" si="15"/>
        <v/>
      </c>
      <c r="G166" s="3"/>
      <c r="H166" s="2"/>
      <c r="I166" s="26"/>
      <c r="J166" s="26"/>
      <c r="K166" s="26"/>
      <c r="L166" s="2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5">
      <c r="A167" s="1"/>
      <c r="B167" s="32">
        <v>38</v>
      </c>
      <c r="C167" s="45"/>
      <c r="D167" s="35"/>
      <c r="E167" s="35"/>
      <c r="F167" s="36" t="str">
        <f t="shared" si="15"/>
        <v/>
      </c>
      <c r="G167" s="3"/>
      <c r="H167" s="2"/>
      <c r="I167" s="26"/>
      <c r="J167" s="26"/>
      <c r="K167" s="26"/>
      <c r="L167" s="2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5">
      <c r="A168" s="1"/>
      <c r="B168" s="32">
        <v>39</v>
      </c>
      <c r="C168" s="45"/>
      <c r="D168" s="35"/>
      <c r="E168" s="35"/>
      <c r="F168" s="36" t="str">
        <f t="shared" si="15"/>
        <v/>
      </c>
      <c r="G168" s="3"/>
      <c r="H168" s="2"/>
      <c r="I168" s="26"/>
      <c r="J168" s="26"/>
      <c r="K168" s="26"/>
      <c r="L168" s="2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5">
      <c r="A169" s="1"/>
      <c r="B169" s="32">
        <v>40</v>
      </c>
      <c r="C169" s="45"/>
      <c r="D169" s="35"/>
      <c r="E169" s="35"/>
      <c r="F169" s="36" t="str">
        <f t="shared" si="15"/>
        <v/>
      </c>
      <c r="G169" s="3"/>
      <c r="H169" s="2"/>
      <c r="I169" s="26"/>
      <c r="J169" s="26"/>
      <c r="K169" s="26"/>
      <c r="L169" s="2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5">
      <c r="A170" s="1"/>
      <c r="B170" s="32">
        <v>41</v>
      </c>
      <c r="C170" s="45"/>
      <c r="D170" s="35"/>
      <c r="E170" s="35"/>
      <c r="F170" s="36" t="str">
        <f t="shared" si="15"/>
        <v/>
      </c>
      <c r="G170" s="3"/>
      <c r="H170" s="2"/>
      <c r="I170" s="26"/>
      <c r="J170" s="26"/>
      <c r="K170" s="26"/>
      <c r="L170" s="2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5">
      <c r="A171" s="1"/>
      <c r="B171" s="32">
        <v>42</v>
      </c>
      <c r="C171" s="45"/>
      <c r="D171" s="35"/>
      <c r="E171" s="35"/>
      <c r="F171" s="36" t="str">
        <f t="shared" si="15"/>
        <v/>
      </c>
      <c r="G171" s="3"/>
      <c r="H171" s="2"/>
      <c r="I171" s="26"/>
      <c r="J171" s="26"/>
      <c r="K171" s="26"/>
      <c r="L171" s="2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5">
      <c r="A172" s="1"/>
      <c r="B172" s="32">
        <v>43</v>
      </c>
      <c r="C172" s="45"/>
      <c r="D172" s="35"/>
      <c r="E172" s="35"/>
      <c r="F172" s="36" t="str">
        <f t="shared" si="15"/>
        <v/>
      </c>
      <c r="G172" s="3"/>
      <c r="H172" s="2"/>
      <c r="I172" s="26"/>
      <c r="J172" s="26"/>
      <c r="K172" s="26"/>
      <c r="L172" s="26"/>
      <c r="M172" s="56"/>
      <c r="N172" s="56"/>
      <c r="O172" s="56"/>
      <c r="P172" s="56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5">
      <c r="A173" s="1"/>
      <c r="B173" s="32">
        <v>44</v>
      </c>
      <c r="C173" s="45"/>
      <c r="D173" s="35"/>
      <c r="E173" s="35"/>
      <c r="F173" s="36" t="str">
        <f t="shared" si="15"/>
        <v/>
      </c>
      <c r="G173" s="3"/>
      <c r="H173" s="2"/>
      <c r="I173" s="2"/>
      <c r="J173" s="1"/>
      <c r="K173" s="1"/>
      <c r="L173" s="2"/>
      <c r="M173" s="26"/>
      <c r="N173" s="26"/>
      <c r="O173" s="26"/>
      <c r="P173" s="26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5">
      <c r="A174" s="1"/>
      <c r="B174" s="32">
        <v>45</v>
      </c>
      <c r="C174" s="45"/>
      <c r="D174" s="35"/>
      <c r="E174" s="35"/>
      <c r="F174" s="36" t="str">
        <f t="shared" si="15"/>
        <v/>
      </c>
      <c r="G174" s="3"/>
      <c r="H174" s="2"/>
      <c r="I174" s="2"/>
      <c r="J174" s="1"/>
      <c r="K174" s="1"/>
      <c r="L174" s="2"/>
      <c r="M174" s="26"/>
      <c r="N174" s="26"/>
      <c r="O174" s="26"/>
      <c r="P174" s="26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5">
      <c r="A175" s="1"/>
      <c r="B175" s="1"/>
      <c r="C175" s="1"/>
      <c r="D175" s="2"/>
      <c r="E175" s="2" t="s">
        <v>28</v>
      </c>
      <c r="F175" s="2">
        <f>SUM(F130:F174)</f>
        <v>0</v>
      </c>
      <c r="G175" s="3"/>
      <c r="H175" s="3"/>
      <c r="I175" s="2"/>
      <c r="J175" s="2"/>
      <c r="K175" s="1"/>
      <c r="L175" s="1"/>
      <c r="M175" s="1"/>
      <c r="N175" s="26"/>
      <c r="O175" s="26"/>
      <c r="P175" s="26"/>
      <c r="Q175" s="26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5">
      <c r="A176" s="1"/>
      <c r="B176" s="1"/>
      <c r="C176" s="1"/>
      <c r="D176" s="2"/>
      <c r="E176" s="73" t="s">
        <v>19</v>
      </c>
      <c r="F176" s="73">
        <f>IF(SUM(F130:F174)&gt;6.5,6.5,SUM(F130:F174))</f>
        <v>0</v>
      </c>
      <c r="G176" s="1" t="s">
        <v>73</v>
      </c>
      <c r="H176" s="3"/>
      <c r="I176" s="2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5">
      <c r="A177" s="1"/>
      <c r="B177" s="1"/>
      <c r="C177" s="1"/>
      <c r="D177" s="2"/>
      <c r="E177" s="74"/>
      <c r="F177" s="74"/>
      <c r="G177" s="2"/>
      <c r="H177" s="3"/>
      <c r="I177" s="2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5">
      <c r="A178" s="1"/>
      <c r="B178" s="1"/>
      <c r="C178" s="1"/>
      <c r="D178" s="88"/>
      <c r="E178" s="89"/>
      <c r="F178" s="74"/>
      <c r="G178" s="28"/>
      <c r="H178" s="3"/>
      <c r="I178" s="2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5">
      <c r="A179" s="1"/>
      <c r="B179" s="1"/>
      <c r="C179" s="1"/>
      <c r="D179" s="2"/>
      <c r="E179" s="74"/>
      <c r="F179" s="74"/>
      <c r="G179" s="2"/>
      <c r="H179" s="3"/>
      <c r="I179" s="2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5">
      <c r="A180" s="1"/>
      <c r="B180" s="1"/>
      <c r="C180" s="1"/>
      <c r="D180" s="2"/>
      <c r="E180" s="2"/>
      <c r="F180" s="2"/>
      <c r="G180" s="2"/>
      <c r="H180" s="3"/>
      <c r="I180" s="2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5">
      <c r="A181" s="1"/>
      <c r="B181" s="67" t="s">
        <v>76</v>
      </c>
      <c r="C181" s="67" t="s">
        <v>27</v>
      </c>
      <c r="D181" s="70" t="s">
        <v>74</v>
      </c>
      <c r="E181" s="68"/>
      <c r="F181" s="68"/>
      <c r="G181" s="68"/>
      <c r="H181" s="68"/>
      <c r="I181" s="68"/>
      <c r="J181" s="68"/>
      <c r="K181" s="69"/>
      <c r="L181" s="69"/>
      <c r="M181" s="69"/>
      <c r="N181" s="69"/>
      <c r="O181" s="69"/>
      <c r="P181" s="69"/>
      <c r="Q181" s="69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5">
      <c r="A182" s="1"/>
      <c r="B182" s="1"/>
      <c r="C182" s="1"/>
      <c r="D182" s="2"/>
      <c r="E182" s="2"/>
      <c r="F182" s="2"/>
      <c r="G182" s="2"/>
      <c r="H182" s="3"/>
      <c r="I182" s="2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7.25" thickBot="1" x14ac:dyDescent="0.3">
      <c r="A183" s="1"/>
      <c r="B183" s="74"/>
      <c r="C183" s="44" t="s">
        <v>25</v>
      </c>
      <c r="D183" s="77" t="s">
        <v>12</v>
      </c>
      <c r="E183" s="8"/>
      <c r="F183" s="1"/>
      <c r="G183" s="2"/>
      <c r="H183" s="3"/>
      <c r="I183" s="90" t="s">
        <v>14</v>
      </c>
      <c r="J183" s="91"/>
      <c r="K183" s="91"/>
      <c r="L183" s="9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6.5" customHeight="1" thickBot="1" x14ac:dyDescent="0.3">
      <c r="A184" s="1"/>
      <c r="B184" s="8"/>
      <c r="C184" s="78"/>
      <c r="D184" s="79">
        <f>IF(C184="",0,(IF(C184="Bàsic",0.5,(IF(C184="Mig",1,(IF(C184="Avançat",1.5,"")))))))</f>
        <v>0</v>
      </c>
      <c r="E184" s="1" t="s">
        <v>79</v>
      </c>
      <c r="F184" s="2"/>
      <c r="G184" s="2"/>
      <c r="H184" s="3"/>
      <c r="I184" s="102" t="s">
        <v>84</v>
      </c>
      <c r="J184" s="103"/>
      <c r="K184" s="103"/>
      <c r="L184" s="10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 t="s">
        <v>26</v>
      </c>
    </row>
    <row r="185" spans="1:28" x14ac:dyDescent="0.25">
      <c r="A185" s="1"/>
      <c r="B185" s="8"/>
      <c r="C185" s="7"/>
      <c r="D185" s="80"/>
      <c r="E185" s="1"/>
      <c r="F185" s="2"/>
      <c r="G185" s="2"/>
      <c r="H185" s="3"/>
      <c r="I185" s="105"/>
      <c r="J185" s="106"/>
      <c r="K185" s="106"/>
      <c r="L185" s="107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 t="s">
        <v>77</v>
      </c>
    </row>
    <row r="186" spans="1:28" x14ac:dyDescent="0.25">
      <c r="A186" s="1"/>
      <c r="B186" s="8"/>
      <c r="C186" s="7"/>
      <c r="D186" s="8"/>
      <c r="E186" s="8"/>
      <c r="F186" s="2"/>
      <c r="G186" s="2"/>
      <c r="H186" s="3"/>
      <c r="I186" s="105"/>
      <c r="J186" s="106"/>
      <c r="K186" s="106"/>
      <c r="L186" s="107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 t="s">
        <v>78</v>
      </c>
    </row>
    <row r="187" spans="1:28" x14ac:dyDescent="0.25">
      <c r="A187" s="1"/>
      <c r="B187" s="8"/>
      <c r="C187" s="7"/>
      <c r="D187" s="8"/>
      <c r="E187" s="2"/>
      <c r="F187" s="2"/>
      <c r="G187" s="2"/>
      <c r="H187" s="3"/>
      <c r="I187" s="105"/>
      <c r="J187" s="106"/>
      <c r="K187" s="106"/>
      <c r="L187" s="107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5">
      <c r="A188" s="1"/>
      <c r="B188" s="8"/>
      <c r="C188" s="7"/>
      <c r="D188" s="8"/>
      <c r="E188" s="2"/>
      <c r="F188" s="2"/>
      <c r="G188" s="2"/>
      <c r="H188" s="3"/>
      <c r="I188" s="108"/>
      <c r="J188" s="109"/>
      <c r="K188" s="109"/>
      <c r="L188" s="11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5">
      <c r="A189" s="1"/>
      <c r="B189" s="1"/>
      <c r="C189" s="74"/>
      <c r="D189" s="74"/>
      <c r="E189" s="2"/>
      <c r="F189" s="3"/>
      <c r="G189" s="2"/>
      <c r="H189" s="3"/>
      <c r="I189" s="71"/>
      <c r="J189" s="71"/>
      <c r="K189" s="71"/>
      <c r="L189" s="7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5">
      <c r="A190" s="1"/>
      <c r="B190" s="1"/>
      <c r="C190" s="1"/>
      <c r="D190" s="2"/>
      <c r="E190" s="2"/>
      <c r="F190" s="2"/>
      <c r="G190" s="2"/>
      <c r="H190" s="3"/>
      <c r="I190" s="2"/>
      <c r="J190" s="2"/>
      <c r="K190" s="1"/>
      <c r="L190" s="1"/>
      <c r="M190" s="1"/>
      <c r="N190" s="81"/>
      <c r="O190" s="81"/>
      <c r="P190" s="81"/>
      <c r="Q190" s="8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5">
      <c r="A191" s="1"/>
      <c r="B191" s="23"/>
      <c r="C191" s="56"/>
      <c r="D191" s="23"/>
      <c r="E191" s="23"/>
      <c r="F191" s="8"/>
      <c r="G191" s="2"/>
      <c r="H191" s="3"/>
      <c r="I191" s="2"/>
      <c r="J191" s="2"/>
      <c r="K191" s="1"/>
      <c r="L191" s="1"/>
      <c r="M191" s="1"/>
      <c r="N191" s="81"/>
      <c r="O191" s="81"/>
      <c r="P191" s="81"/>
      <c r="Q191" s="8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5">
      <c r="A192" s="1"/>
      <c r="B192" s="23"/>
      <c r="C192" s="56"/>
      <c r="D192" s="23"/>
      <c r="E192" s="23"/>
      <c r="F192" s="8"/>
      <c r="G192" s="2"/>
      <c r="H192" s="3"/>
      <c r="I192" s="2"/>
      <c r="J192" s="2"/>
      <c r="K192" s="1"/>
      <c r="L192" s="1"/>
      <c r="M192" s="1"/>
      <c r="N192" s="81"/>
      <c r="O192" s="81"/>
      <c r="P192" s="81"/>
      <c r="Q192" s="8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24" customHeight="1" x14ac:dyDescent="0.25">
      <c r="A193" s="82"/>
      <c r="B193" s="82"/>
      <c r="C193" s="82" t="s">
        <v>23</v>
      </c>
      <c r="D193" s="83"/>
      <c r="E193" s="84">
        <f>IF((E122+F176+D184)&gt;8,8,E122+F176+D184)</f>
        <v>0</v>
      </c>
      <c r="F193" s="85"/>
      <c r="G193" s="85"/>
      <c r="H193" s="54" t="s">
        <v>80</v>
      </c>
      <c r="I193" s="2"/>
      <c r="J193" s="2"/>
      <c r="K193" s="1"/>
      <c r="L193" s="1"/>
      <c r="M193" s="1"/>
      <c r="N193" s="81"/>
      <c r="O193" s="81"/>
      <c r="P193" s="81"/>
      <c r="Q193" s="8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5">
      <c r="A194" s="1"/>
      <c r="B194" s="23"/>
      <c r="C194" s="56"/>
      <c r="D194" s="23"/>
      <c r="E194" s="23"/>
      <c r="F194" s="8"/>
      <c r="G194" s="2"/>
      <c r="H194" s="3"/>
      <c r="I194" s="2"/>
      <c r="J194" s="2"/>
      <c r="K194" s="1"/>
      <c r="L194" s="1"/>
      <c r="M194" s="1"/>
      <c r="N194" s="81"/>
      <c r="O194" s="81"/>
      <c r="P194" s="81"/>
      <c r="Q194" s="8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5">
      <c r="A195" s="1"/>
      <c r="B195" s="23"/>
      <c r="C195" s="56"/>
      <c r="D195" s="23"/>
      <c r="E195" s="23"/>
      <c r="F195" s="8"/>
      <c r="G195" s="2"/>
      <c r="H195" s="3"/>
      <c r="I195" s="2"/>
      <c r="J195" s="2"/>
      <c r="K195" s="1"/>
      <c r="L195" s="1"/>
      <c r="M195" s="1"/>
      <c r="N195" s="81"/>
      <c r="O195" s="81"/>
      <c r="P195" s="81"/>
      <c r="Q195" s="8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5">
      <c r="A196" s="1"/>
      <c r="B196" s="1"/>
      <c r="C196" s="1"/>
      <c r="D196" s="2"/>
      <c r="E196" s="2"/>
      <c r="F196" s="2"/>
      <c r="G196" s="2"/>
      <c r="H196" s="3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</sheetData>
  <sheetProtection password="CCB2" sheet="1" objects="1" scenarios="1"/>
  <mergeCells count="37">
    <mergeCell ref="B5:C6"/>
    <mergeCell ref="D5:E6"/>
    <mergeCell ref="B7:C7"/>
    <mergeCell ref="D7:E7"/>
    <mergeCell ref="J99:M106"/>
    <mergeCell ref="I73:J73"/>
    <mergeCell ref="M76:P80"/>
    <mergeCell ref="M75:P75"/>
    <mergeCell ref="L29:P29"/>
    <mergeCell ref="H27:I27"/>
    <mergeCell ref="B8:C8"/>
    <mergeCell ref="D8:E8"/>
    <mergeCell ref="B9:C9"/>
    <mergeCell ref="D9:E9"/>
    <mergeCell ref="C16:C17"/>
    <mergeCell ref="D123:E123"/>
    <mergeCell ref="F13:I14"/>
    <mergeCell ref="F15:I16"/>
    <mergeCell ref="C14:D14"/>
    <mergeCell ref="C13:D13"/>
    <mergeCell ref="L116:M116"/>
    <mergeCell ref="N116:O116"/>
    <mergeCell ref="L117:M121"/>
    <mergeCell ref="N117:O121"/>
    <mergeCell ref="D16:D17"/>
    <mergeCell ref="L30:P37"/>
    <mergeCell ref="I50:J50"/>
    <mergeCell ref="M51:P51"/>
    <mergeCell ref="M52:P58"/>
    <mergeCell ref="J98:M98"/>
    <mergeCell ref="J116:K120"/>
    <mergeCell ref="J115:K115"/>
    <mergeCell ref="D178:E178"/>
    <mergeCell ref="I183:L183"/>
    <mergeCell ref="I130:L136"/>
    <mergeCell ref="I129:L129"/>
    <mergeCell ref="I184:L188"/>
  </mergeCells>
  <dataValidations count="3">
    <dataValidation type="list" allowBlank="1" showInputMessage="1" showErrorMessage="1" sqref="C184">
      <formula1>$AB$184:$AB$186</formula1>
    </dataValidation>
    <dataValidation type="list" allowBlank="1" showInputMessage="1" showErrorMessage="1" sqref="D7:E7">
      <formula1>$AC$7:$AC$8</formula1>
    </dataValidation>
    <dataValidation type="list" allowBlank="1" showInputMessage="1" showErrorMessage="1" sqref="D116:D120">
      <formula1>IF(OR($D$7=B1,$D$7=B2),$Z$116:$Z$118)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Estévez Quevedo</dc:creator>
  <cp:lastModifiedBy>Sandra Estévez Quevedo</cp:lastModifiedBy>
  <dcterms:created xsi:type="dcterms:W3CDTF">2021-06-25T06:30:41Z</dcterms:created>
  <dcterms:modified xsi:type="dcterms:W3CDTF">2022-12-30T06:28:35Z</dcterms:modified>
</cp:coreProperties>
</file>